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1625"/>
  </bookViews>
  <sheets>
    <sheet name="List1" sheetId="1" r:id="rId1"/>
    <sheet name="List2" sheetId="2" r:id="rId2"/>
    <sheet name="List3" sheetId="3" r:id="rId3"/>
  </sheets>
  <definedNames>
    <definedName name="_xlnm.Print_Titles" localSheetId="0">List1!$1:$2</definedName>
    <definedName name="_xlnm.Print_Area" localSheetId="0">List1!$A$1:$X$67</definedName>
  </definedNames>
  <calcPr calcId="145621"/>
</workbook>
</file>

<file path=xl/calcChain.xml><?xml version="1.0" encoding="utf-8"?>
<calcChain xmlns="http://schemas.openxmlformats.org/spreadsheetml/2006/main">
  <c r="AB25" i="1" l="1"/>
  <c r="AB57" i="1" l="1"/>
  <c r="H57" i="1"/>
  <c r="AB56" i="1"/>
  <c r="K56" i="1"/>
  <c r="J56" i="1"/>
  <c r="I56" i="1"/>
  <c r="H56" i="1"/>
  <c r="AB55" i="1"/>
  <c r="K55" i="1"/>
  <c r="J55" i="1"/>
  <c r="I55" i="1"/>
  <c r="H55" i="1"/>
  <c r="AB52" i="1"/>
  <c r="K52" i="1"/>
  <c r="J52" i="1"/>
  <c r="I52" i="1"/>
  <c r="H52" i="1"/>
  <c r="AB48" i="1"/>
  <c r="H48" i="1"/>
  <c r="AB44" i="1"/>
  <c r="H44" i="1"/>
  <c r="AB43" i="1"/>
  <c r="H43" i="1"/>
  <c r="AB39" i="1"/>
  <c r="H39" i="1"/>
  <c r="AB38" i="1"/>
  <c r="D38" i="1"/>
  <c r="AB34" i="1"/>
  <c r="H34" i="1"/>
  <c r="AB27" i="1"/>
  <c r="AB31" i="1"/>
  <c r="AB30" i="1"/>
  <c r="AB29" i="1"/>
  <c r="AB28" i="1"/>
  <c r="H31" i="1"/>
  <c r="H30" i="1"/>
  <c r="H29" i="1"/>
  <c r="H28" i="1"/>
  <c r="AB26" i="1"/>
  <c r="AB24" i="1"/>
  <c r="AB23" i="1"/>
  <c r="AB22" i="1"/>
  <c r="AB21" i="1"/>
  <c r="AB20" i="1"/>
  <c r="AB19" i="1"/>
  <c r="AB13" i="1"/>
  <c r="AB9" i="1"/>
  <c r="AB8" i="1"/>
  <c r="AB7" i="1"/>
  <c r="AB4" i="1"/>
  <c r="Z54" i="1" l="1"/>
  <c r="Z53" i="1"/>
  <c r="Z51" i="1"/>
  <c r="Z50" i="1"/>
  <c r="Z49" i="1"/>
  <c r="Z45" i="1"/>
  <c r="Z41" i="1"/>
  <c r="Z38" i="1"/>
  <c r="Z36" i="1"/>
  <c r="Z35" i="1"/>
  <c r="Z34" i="1"/>
  <c r="Z32" i="1"/>
  <c r="Z42" i="1"/>
  <c r="Z40" i="1"/>
  <c r="Z37" i="1"/>
  <c r="Z33" i="1"/>
  <c r="Z18" i="1"/>
  <c r="Z17" i="1"/>
  <c r="Z16" i="1"/>
  <c r="H36" i="1"/>
  <c r="Z69" i="1" l="1"/>
  <c r="I54" i="1"/>
  <c r="H54" i="1"/>
  <c r="I53" i="1"/>
  <c r="H53" i="1"/>
  <c r="H51" i="1"/>
  <c r="H50" i="1"/>
  <c r="H49" i="1"/>
  <c r="H47" i="1"/>
  <c r="H46" i="1"/>
  <c r="H45" i="1"/>
  <c r="H42" i="1"/>
  <c r="H41" i="1"/>
  <c r="H40" i="1"/>
  <c r="I37" i="1"/>
  <c r="H37" i="1"/>
  <c r="H35" i="1"/>
  <c r="I33" i="1"/>
  <c r="H33" i="1"/>
  <c r="H32" i="1"/>
  <c r="I27" i="1" l="1"/>
  <c r="H27" i="1"/>
  <c r="H26" i="1"/>
  <c r="H25" i="1"/>
  <c r="H24" i="1"/>
  <c r="H23" i="1"/>
  <c r="H22" i="1"/>
  <c r="D21" i="1"/>
  <c r="H20" i="1" l="1"/>
  <c r="D19" i="1"/>
  <c r="H18" i="1"/>
  <c r="H17" i="1"/>
  <c r="H16" i="1"/>
  <c r="H15" i="1"/>
  <c r="I14" i="1"/>
  <c r="H14" i="1"/>
  <c r="H13" i="1"/>
  <c r="H12" i="1"/>
  <c r="I11" i="1"/>
  <c r="H11" i="1"/>
  <c r="H10" i="1"/>
  <c r="H9" i="1"/>
  <c r="I8" i="1"/>
  <c r="H8" i="1"/>
  <c r="E7" i="1"/>
  <c r="D7" i="1"/>
  <c r="H6" i="1"/>
  <c r="E5" i="1"/>
  <c r="D5" i="1"/>
  <c r="D4" i="1"/>
  <c r="D3" i="1"/>
</calcChain>
</file>

<file path=xl/sharedStrings.xml><?xml version="1.0" encoding="utf-8"?>
<sst xmlns="http://schemas.openxmlformats.org/spreadsheetml/2006/main" count="381" uniqueCount="154">
  <si>
    <t>č. taxonu</t>
  </si>
  <si>
    <t>taxon</t>
  </si>
  <si>
    <t>průměr kmene</t>
  </si>
  <si>
    <t>obvod kmene</t>
  </si>
  <si>
    <t>spodní okraj koruny</t>
  </si>
  <si>
    <t>šířka koruny</t>
  </si>
  <si>
    <t>fyziologické stáří</t>
  </si>
  <si>
    <t>perspektiva</t>
  </si>
  <si>
    <t>vitalita</t>
  </si>
  <si>
    <t>zdravotní stav</t>
  </si>
  <si>
    <t>stabilita</t>
  </si>
  <si>
    <t>technologie ošetření</t>
  </si>
  <si>
    <t>naléhavost</t>
  </si>
  <si>
    <t>opakování</t>
  </si>
  <si>
    <t>č. bloku</t>
  </si>
  <si>
    <t>m</t>
  </si>
  <si>
    <t xml:space="preserve">výška stromu </t>
  </si>
  <si>
    <t>Salix caprea - vrba jíva</t>
  </si>
  <si>
    <t>a</t>
  </si>
  <si>
    <t>b</t>
  </si>
  <si>
    <t>c</t>
  </si>
  <si>
    <t>K</t>
  </si>
  <si>
    <r>
      <rPr>
        <sz val="11"/>
        <color theme="1"/>
        <rFont val="Calibri"/>
        <family val="2"/>
        <charset val="238"/>
        <scheme val="minor"/>
      </rPr>
      <t>poznámka:</t>
    </r>
    <r>
      <rPr>
        <sz val="10"/>
        <color theme="1"/>
        <rFont val="Calibri"/>
        <family val="2"/>
        <charset val="238"/>
        <scheme val="minor"/>
      </rPr>
      <t xml:space="preserve">                              J jednostranná koruna, V tlaková vidlice, SV suché větve, N nakloněný kmen, VV vysoko vyvětvená koruna, KV kosterní větev, </t>
    </r>
  </si>
  <si>
    <t>a - c</t>
  </si>
  <si>
    <t>1 - 5</t>
  </si>
  <si>
    <t>0 - 3</t>
  </si>
  <si>
    <t>Fraxinus excelsior - jasan ztepilý</t>
  </si>
  <si>
    <t>Acer platanoides - javor mléč</t>
  </si>
  <si>
    <t>Tilia cordata - lípa srdčitá</t>
  </si>
  <si>
    <t>SV slabé a stř. středně</t>
  </si>
  <si>
    <t>Pinus sylvestris - borovice lesní</t>
  </si>
  <si>
    <t>SV sl. středně, pahýl prům. 10 cm, mírně N a J</t>
  </si>
  <si>
    <t>Abies concolor - jedle ojíněná</t>
  </si>
  <si>
    <t>větví v 0,8 m, VÁNOČNÍ  strom</t>
  </si>
  <si>
    <t>Salix alba ´Tristis´- vrba bílá</t>
  </si>
  <si>
    <t>hlavový tvar, plodnice</t>
  </si>
  <si>
    <t>Salix alba  - vrba bílá</t>
  </si>
  <si>
    <t>12a</t>
  </si>
  <si>
    <t>N, SV četné</t>
  </si>
  <si>
    <t>mírně N, SV středně</t>
  </si>
  <si>
    <t>SV mírně, v břehu</t>
  </si>
  <si>
    <t>nálet v břehu</t>
  </si>
  <si>
    <t>nálet pod el. vedením</t>
  </si>
  <si>
    <t>v blízkosti domu</t>
  </si>
  <si>
    <t xml:space="preserve"> V, SV a pahýly stř. i silné</t>
  </si>
  <si>
    <t>Aesculus hippocastanum - jírovec maďal</t>
  </si>
  <si>
    <t>četné defekty, plodnice, otevřená dutina, puklina celého kmene, VV, V,asymetrická koruna, N mírně od domu, SV a pahýly stř. i silné</t>
  </si>
  <si>
    <t>1xV, 1x U, zřejmě dutina, nezahojené rány, pahýly, suché větve</t>
  </si>
  <si>
    <t>2x U, SV, pahýly</t>
  </si>
  <si>
    <t>SV střední</t>
  </si>
  <si>
    <t xml:space="preserve">odstranit nálety pod ním </t>
  </si>
  <si>
    <t>rozsáhlé poškození báze kmene, bez kůry je cca 1,5m2, mírně N</t>
  </si>
  <si>
    <t>J, nálet</t>
  </si>
  <si>
    <t xml:space="preserve">nálet v břehu, </t>
  </si>
  <si>
    <t>ponechat, protože není možno sázet nové stromy</t>
  </si>
  <si>
    <t xml:space="preserve">Salix alba  ´Tristis´- vrba bílá </t>
  </si>
  <si>
    <t>polámaná, J, polovina koruny chybí, četné plodnice</t>
  </si>
  <si>
    <t>nálet, konkurence ponechanému č. 31</t>
  </si>
  <si>
    <t>polovina koruny odříznuta - rozsáhlá rána po jednom kmeni, pahýly a SV četné, postižen návozem skládky</t>
  </si>
  <si>
    <t>N, J, polovina koruny chybí, velký otevřený zlom, pahýly a SV četné, postižen návozem skládky</t>
  </si>
  <si>
    <t>vzrostlé pařezové výmladky u sloupu a vedení NN, J</t>
  </si>
  <si>
    <t>nálet, VV</t>
  </si>
  <si>
    <t xml:space="preserve">N, J,otevřená dutina, četná poškození kmene, plodnice, SV a pahýly </t>
  </si>
  <si>
    <t>nálet, poškozená báze kmene 20x20cm bez kůry, V, N, SV slabé a střední</t>
  </si>
  <si>
    <t>C</t>
  </si>
  <si>
    <t>silně N, SV a pahýly četné, poškození kmene</t>
  </si>
  <si>
    <t>N silně, dutina, četné SV a pahýly</t>
  </si>
  <si>
    <t>N, dutina, četné SV a pahýly</t>
  </si>
  <si>
    <t>torzo s plodnicemi</t>
  </si>
  <si>
    <t>mírně N a J, poškození kmene, dutina, SV slabé a střední, nezahojené rány, výmladky</t>
  </si>
  <si>
    <t>kácet - špatný zdravotní stav</t>
  </si>
  <si>
    <t>kácet - nevhodné umístění pod vedením NN</t>
  </si>
  <si>
    <t>kácet - uvolnění perspektivní dřeviny</t>
  </si>
  <si>
    <t xml:space="preserve">kácet - rizikovost pro okolí a špatný zdravotní stav </t>
  </si>
  <si>
    <t>N,J, SV slabé a střední</t>
  </si>
  <si>
    <t>kácet - výsadba nového stromu na eponovaném místě</t>
  </si>
  <si>
    <t>N,J, SV a pahýly</t>
  </si>
  <si>
    <t>kácet - špatný zdravotní stav, výsadba nového stromu na eponovaném místě</t>
  </si>
  <si>
    <t>J, SV a pahýly četné</t>
  </si>
  <si>
    <r>
      <t xml:space="preserve">poznámka k ošetření  </t>
    </r>
    <r>
      <rPr>
        <i/>
        <sz val="11"/>
        <color theme="1"/>
        <rFont val="Calibri"/>
        <family val="2"/>
        <charset val="238"/>
        <scheme val="minor"/>
      </rPr>
      <t>kácení postupné je uvedno, ostatní je kácení volné</t>
    </r>
  </si>
  <si>
    <t>plocha koruny m2</t>
  </si>
  <si>
    <t>pařez m2</t>
  </si>
  <si>
    <t>RZ</t>
  </si>
  <si>
    <t xml:space="preserve">RZ </t>
  </si>
  <si>
    <t>RZ, RB</t>
  </si>
  <si>
    <t>30%RB</t>
  </si>
  <si>
    <t>nálet v břehu, J, mírně N</t>
  </si>
  <si>
    <t>nálet v břehu, J, mírně N, nezahojené rány na kmeni</t>
  </si>
  <si>
    <t xml:space="preserve">položená nad vodou ale vitální, </t>
  </si>
  <si>
    <t>ponechat, není možno sázet</t>
  </si>
  <si>
    <t>perspektivní, pěkný</t>
  </si>
  <si>
    <t>U, SV slabé a střední, nezahoj. rána po KV</t>
  </si>
  <si>
    <t>SV slabé a střední, nezahojené rány o neodborných řezech</t>
  </si>
  <si>
    <t>mírně SV a pahýly</t>
  </si>
  <si>
    <t>N, SV a pahýly středně</t>
  </si>
  <si>
    <t>Prunus sp. - třešeň</t>
  </si>
  <si>
    <t>N,J, poškození spodní části kmene, nezahoj rány po silných větvích</t>
  </si>
  <si>
    <t>polykormon - pařezový výmladek</t>
  </si>
  <si>
    <t>polykormon, neodborně ořezaný -- poškozený</t>
  </si>
  <si>
    <t>J, asymetrická, částečně druhotná koruna</t>
  </si>
  <si>
    <t>*</t>
  </si>
  <si>
    <t>**</t>
  </si>
  <si>
    <t>***</t>
  </si>
  <si>
    <t>v</t>
  </si>
  <si>
    <t>max</t>
  </si>
  <si>
    <t>P</t>
  </si>
  <si>
    <t>R</t>
  </si>
  <si>
    <t>S</t>
  </si>
  <si>
    <t>N</t>
  </si>
  <si>
    <t>L1</t>
  </si>
  <si>
    <t>O1</t>
  </si>
  <si>
    <t>A1</t>
  </si>
  <si>
    <t>U1</t>
  </si>
  <si>
    <t>X1</t>
  </si>
  <si>
    <t>do10</t>
  </si>
  <si>
    <t xml:space="preserve">nezapojená řada 5 kusů, </t>
  </si>
  <si>
    <t>nevhodné umístění a sortiment, bude nahrazeno výsadbou popínavých dřevin na oplocení</t>
  </si>
  <si>
    <t>Picea abies  - smrk ztepilý</t>
  </si>
  <si>
    <t>nálety, plocha 50 m2</t>
  </si>
  <si>
    <t>odstranit kvůli výsadbě ovocných dřevin</t>
  </si>
  <si>
    <t>do 10</t>
  </si>
  <si>
    <t>zapojená skupina 40m2</t>
  </si>
  <si>
    <t>uvolnění kamenného sklepa, který nálety poškozují</t>
  </si>
  <si>
    <t>Acer platanoides - javor mléč 60%, Fraxinus excelsior - jasan ztepilý 40%</t>
  </si>
  <si>
    <t>Acer platanoides - javor mléč 90%, Fraxinus excelsior - jasan ztepilý 10%</t>
  </si>
  <si>
    <t>5až8</t>
  </si>
  <si>
    <t>4až7</t>
  </si>
  <si>
    <t>zapojená skupina 32 m2</t>
  </si>
  <si>
    <t>Fraxinus excelsior - jasan ztepilý 100%</t>
  </si>
  <si>
    <t>nálety na vodní straně hráze, celkem 10 kusů ve 3 zapojených skupinách: 8 m2, 15 m2, 8 m2</t>
  </si>
  <si>
    <t>nevhodné umístění, konkurence ponechaným dřevinám</t>
  </si>
  <si>
    <t>Rosa canina - růže šípková 30%, Prunus sp. - třešeň 40%, Sambucus nigra - bez černý 30%</t>
  </si>
  <si>
    <t>Rosa canina - růže šípková 50%, Prunus spinosa - trnka obecná 50%</t>
  </si>
  <si>
    <t>2až6</t>
  </si>
  <si>
    <t>nevhodné umístění - výpustní zařízení, el. vedení</t>
  </si>
  <si>
    <t>Prunus sp. - třešeň 30%, Sambucus nigra - bez černý 70%</t>
  </si>
  <si>
    <t>Fraxinus excelsior - jasan ztepilý 70%, Salix caprea - vrba jíva 30%</t>
  </si>
  <si>
    <t>nevhodné umístění  a konkurence ponechanému stromu</t>
  </si>
  <si>
    <t>nálety na vzdušné straně hráze, 2 skupiny: 13 m2, 15 m2</t>
  </si>
  <si>
    <t>Rosa canina - růže šípková 40%, Fraxinus excelsior - jasan ztepilý 40%, Sambucus nigra - bez černý 20%</t>
  </si>
  <si>
    <t>2až8</t>
  </si>
  <si>
    <t>uvolnění kamenných sklepů, který nálety poškozují a odstranění skládky</t>
  </si>
  <si>
    <t>nálety na vzdušné straně hráze, plocha 27 m2</t>
  </si>
  <si>
    <t>1až2</t>
  </si>
  <si>
    <t>nálety na sklepech a skládce, celkem 140 m2</t>
  </si>
  <si>
    <t>ponechat jako refugium drobných živočichů a rostlin</t>
  </si>
  <si>
    <r>
      <t xml:space="preserve">kácet - špatný zdravotní stav, </t>
    </r>
    <r>
      <rPr>
        <b/>
        <sz val="9"/>
        <rFont val="Calibri"/>
        <family val="2"/>
        <charset val="238"/>
        <scheme val="minor"/>
      </rPr>
      <t>kácení postupné kvůli domu</t>
    </r>
  </si>
  <si>
    <t>RB</t>
  </si>
  <si>
    <t>nálety, plocha 85 m2 na sousedním pozemku</t>
  </si>
  <si>
    <t>Y1</t>
  </si>
  <si>
    <t>nálety, plocha na řešeném území 25 m2</t>
  </si>
  <si>
    <t>odstranit kvůli přístupu k zídce</t>
  </si>
  <si>
    <t>mimo řešené území</t>
  </si>
  <si>
    <r>
      <t>kácet - výsadba nového stromu stromořadí,</t>
    </r>
    <r>
      <rPr>
        <b/>
        <sz val="9"/>
        <rFont val="Calibri"/>
        <family val="2"/>
        <charset val="238"/>
        <scheme val="minor"/>
      </rPr>
      <t xml:space="preserve"> kácení postupné kvůli domu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</si>
</sst>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3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2" xfId="0" applyBorder="1"/>
    <xf numFmtId="0" fontId="0" fillId="0" borderId="21" xfId="0" applyBorder="1"/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2" xfId="0" applyBorder="1" applyAlignment="1">
      <alignment horizontal="center" textRotation="90" wrapText="1"/>
    </xf>
    <xf numFmtId="0" fontId="0" fillId="0" borderId="23" xfId="0" applyBorder="1" applyAlignment="1">
      <alignment horizontal="center" textRotation="90" wrapText="1"/>
    </xf>
    <xf numFmtId="0" fontId="0" fillId="0" borderId="24" xfId="0" applyBorder="1"/>
    <xf numFmtId="0" fontId="0" fillId="0" borderId="22" xfId="0" applyBorder="1"/>
    <xf numFmtId="0" fontId="0" fillId="0" borderId="23" xfId="0" applyBorder="1"/>
    <xf numFmtId="0" fontId="0" fillId="0" borderId="24" xfId="0" applyBorder="1" applyAlignment="1">
      <alignment horizontal="center" textRotation="90" wrapText="1"/>
    </xf>
    <xf numFmtId="0" fontId="0" fillId="0" borderId="25" xfId="0" applyBorder="1" applyAlignment="1">
      <alignment horizontal="center" textRotation="90" wrapText="1"/>
    </xf>
    <xf numFmtId="0" fontId="0" fillId="0" borderId="26" xfId="0" applyBorder="1" applyAlignment="1">
      <alignment horizontal="center" textRotation="90" wrapText="1"/>
    </xf>
    <xf numFmtId="0" fontId="0" fillId="0" borderId="28" xfId="0" applyBorder="1"/>
    <xf numFmtId="0" fontId="0" fillId="0" borderId="29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 applyAlignment="1">
      <alignment wrapText="1"/>
    </xf>
    <xf numFmtId="0" fontId="1" fillId="0" borderId="20" xfId="0" applyFont="1" applyBorder="1"/>
    <xf numFmtId="0" fontId="2" fillId="0" borderId="27" xfId="0" applyFont="1" applyBorder="1" applyAlignment="1">
      <alignment wrapText="1"/>
    </xf>
    <xf numFmtId="0" fontId="1" fillId="0" borderId="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2" fillId="0" borderId="24" xfId="0" applyFont="1" applyBorder="1"/>
    <xf numFmtId="0" fontId="2" fillId="0" borderId="30" xfId="0" applyFont="1" applyBorder="1"/>
    <xf numFmtId="0" fontId="2" fillId="0" borderId="15" xfId="0" applyFont="1" applyBorder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3" fillId="0" borderId="20" xfId="0" applyFont="1" applyBorder="1"/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20" xfId="0" applyFont="1" applyBorder="1"/>
    <xf numFmtId="0" fontId="6" fillId="0" borderId="0" xfId="0" applyFont="1"/>
    <xf numFmtId="0" fontId="0" fillId="0" borderId="27" xfId="0" applyBorder="1" applyAlignment="1">
      <alignment wrapText="1"/>
    </xf>
    <xf numFmtId="0" fontId="0" fillId="0" borderId="0" xfId="0" applyAlignment="1">
      <alignment horizontal="right"/>
    </xf>
    <xf numFmtId="0" fontId="0" fillId="0" borderId="29" xfId="0" applyBorder="1" applyAlignment="1">
      <alignment horizontal="right"/>
    </xf>
    <xf numFmtId="9" fontId="0" fillId="0" borderId="0" xfId="0" applyNumberFormat="1" applyAlignment="1">
      <alignment horizontal="right"/>
    </xf>
    <xf numFmtId="0" fontId="3" fillId="0" borderId="19" xfId="0" applyFont="1" applyBorder="1"/>
    <xf numFmtId="0" fontId="4" fillId="0" borderId="12" xfId="0" applyFont="1" applyBorder="1"/>
    <xf numFmtId="0" fontId="4" fillId="0" borderId="1" xfId="0" applyFont="1" applyBorder="1"/>
    <xf numFmtId="0" fontId="8" fillId="0" borderId="18" xfId="0" applyFont="1" applyBorder="1"/>
    <xf numFmtId="0" fontId="4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20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2" xfId="0" applyFont="1" applyBorder="1" applyAlignment="1">
      <alignment horizontal="right"/>
    </xf>
    <xf numFmtId="0" fontId="4" fillId="0" borderId="9" xfId="0" applyFont="1" applyBorder="1"/>
    <xf numFmtId="0" fontId="4" fillId="0" borderId="13" xfId="0" applyFont="1" applyBorder="1"/>
    <xf numFmtId="0" fontId="4" fillId="0" borderId="10" xfId="0" applyFont="1" applyBorder="1"/>
    <xf numFmtId="0" fontId="11" fillId="0" borderId="12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/>
    <xf numFmtId="0" fontId="8" fillId="0" borderId="18" xfId="0" applyFont="1" applyBorder="1" applyAlignment="1">
      <alignment wrapText="1"/>
    </xf>
    <xf numFmtId="16" fontId="4" fillId="0" borderId="12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tabSelected="1" topLeftCell="A64" zoomScaleNormal="100" workbookViewId="0">
      <selection activeCell="Y40" sqref="Y40"/>
    </sheetView>
  </sheetViews>
  <sheetFormatPr defaultRowHeight="15" x14ac:dyDescent="0.25"/>
  <cols>
    <col min="1" max="1" width="4.85546875" style="6" customWidth="1"/>
    <col min="2" max="2" width="4.85546875" style="7" customWidth="1"/>
    <col min="3" max="3" width="27.42578125" style="42" bestFit="1" customWidth="1"/>
    <col min="4" max="4" width="3.7109375" style="6" customWidth="1"/>
    <col min="5" max="6" width="3.7109375" style="7" customWidth="1"/>
    <col min="7" max="7" width="3.7109375" style="8" customWidth="1"/>
    <col min="8" max="8" width="3.7109375" style="6" customWidth="1"/>
    <col min="9" max="10" width="3.7109375" style="7" customWidth="1"/>
    <col min="11" max="11" width="3.7109375" style="8" customWidth="1"/>
    <col min="12" max="12" width="5.7109375" style="46" customWidth="1"/>
    <col min="13" max="13" width="5.7109375" style="47" customWidth="1"/>
    <col min="14" max="14" width="5.7109375" style="48" customWidth="1"/>
    <col min="15" max="19" width="5.7109375" style="43" customWidth="1"/>
    <col min="20" max="20" width="20.7109375" style="10" customWidth="1"/>
    <col min="21" max="23" width="5.7109375" style="43" customWidth="1"/>
    <col min="24" max="24" width="20.7109375" style="10" customWidth="1"/>
    <col min="29" max="29" width="9.140625" style="66"/>
  </cols>
  <sheetData>
    <row r="1" spans="1:29" ht="103.5" thickBot="1" x14ac:dyDescent="0.3">
      <c r="A1" s="14" t="s">
        <v>0</v>
      </c>
      <c r="B1" s="15" t="s">
        <v>14</v>
      </c>
      <c r="C1" s="40" t="s">
        <v>1</v>
      </c>
      <c r="D1" s="17" t="s">
        <v>2</v>
      </c>
      <c r="E1" s="18"/>
      <c r="F1" s="18"/>
      <c r="G1" s="16"/>
      <c r="H1" s="17" t="s">
        <v>3</v>
      </c>
      <c r="I1" s="18"/>
      <c r="J1" s="18"/>
      <c r="K1" s="16"/>
      <c r="L1" s="14" t="s">
        <v>16</v>
      </c>
      <c r="M1" s="15" t="s">
        <v>4</v>
      </c>
      <c r="N1" s="19" t="s">
        <v>5</v>
      </c>
      <c r="O1" s="20" t="s">
        <v>6</v>
      </c>
      <c r="P1" s="15" t="s">
        <v>7</v>
      </c>
      <c r="Q1" s="15" t="s">
        <v>8</v>
      </c>
      <c r="R1" s="15" t="s">
        <v>9</v>
      </c>
      <c r="S1" s="21" t="s">
        <v>10</v>
      </c>
      <c r="T1" s="37" t="s">
        <v>22</v>
      </c>
      <c r="U1" s="20" t="s">
        <v>11</v>
      </c>
      <c r="V1" s="15" t="s">
        <v>12</v>
      </c>
      <c r="W1" s="21" t="s">
        <v>13</v>
      </c>
      <c r="X1" s="65" t="s">
        <v>79</v>
      </c>
    </row>
    <row r="2" spans="1:29" s="23" customFormat="1" ht="15.75" thickBot="1" x14ac:dyDescent="0.3">
      <c r="A2" s="22"/>
      <c r="C2" s="41"/>
      <c r="D2" s="51">
        <v>1</v>
      </c>
      <c r="E2" s="52">
        <v>2</v>
      </c>
      <c r="F2" s="52">
        <v>3</v>
      </c>
      <c r="G2" s="53">
        <v>4</v>
      </c>
      <c r="H2" s="24">
        <v>1</v>
      </c>
      <c r="I2" s="25">
        <v>2</v>
      </c>
      <c r="J2" s="25">
        <v>3</v>
      </c>
      <c r="K2" s="26">
        <v>4</v>
      </c>
      <c r="L2" s="24" t="s">
        <v>15</v>
      </c>
      <c r="M2" s="25" t="s">
        <v>15</v>
      </c>
      <c r="N2" s="26" t="s">
        <v>15</v>
      </c>
      <c r="O2" s="39" t="s">
        <v>24</v>
      </c>
      <c r="P2" s="38" t="s">
        <v>23</v>
      </c>
      <c r="Q2" s="39" t="s">
        <v>24</v>
      </c>
      <c r="R2" s="39" t="s">
        <v>24</v>
      </c>
      <c r="S2" s="39" t="s">
        <v>24</v>
      </c>
      <c r="T2" s="9"/>
      <c r="U2" s="44"/>
      <c r="V2" s="39" t="s">
        <v>25</v>
      </c>
      <c r="W2" s="45"/>
      <c r="X2" s="9"/>
      <c r="Z2" s="23" t="s">
        <v>81</v>
      </c>
      <c r="AB2" s="23" t="s">
        <v>80</v>
      </c>
      <c r="AC2" s="67"/>
    </row>
    <row r="3" spans="1:29" x14ac:dyDescent="0.25">
      <c r="A3" s="3">
        <v>1</v>
      </c>
      <c r="B3" s="2"/>
      <c r="C3" s="49" t="s">
        <v>28</v>
      </c>
      <c r="D3" s="27">
        <f t="shared" ref="D3:D5" si="0">H3/3.14</f>
        <v>106.05095541401273</v>
      </c>
      <c r="E3" s="54"/>
      <c r="F3" s="54"/>
      <c r="G3" s="55"/>
      <c r="H3" s="30">
        <v>333</v>
      </c>
      <c r="I3" s="12"/>
      <c r="J3" s="12"/>
      <c r="K3" s="13"/>
      <c r="L3" s="11">
        <v>18</v>
      </c>
      <c r="M3" s="12">
        <v>2.5</v>
      </c>
      <c r="N3" s="13">
        <v>15</v>
      </c>
      <c r="O3" s="30">
        <v>4</v>
      </c>
      <c r="P3" s="12" t="s">
        <v>18</v>
      </c>
      <c r="Q3" s="12">
        <v>2</v>
      </c>
      <c r="R3" s="12">
        <v>1</v>
      </c>
      <c r="S3" s="31">
        <v>1</v>
      </c>
      <c r="T3" s="34" t="s">
        <v>29</v>
      </c>
      <c r="U3" s="30"/>
      <c r="V3" s="12"/>
      <c r="W3" s="31"/>
      <c r="X3" s="69" t="s">
        <v>152</v>
      </c>
    </row>
    <row r="4" spans="1:29" ht="24.75" x14ac:dyDescent="0.25">
      <c r="A4" s="4">
        <v>2</v>
      </c>
      <c r="B4" s="1"/>
      <c r="C4" s="49" t="s">
        <v>30</v>
      </c>
      <c r="D4" s="27">
        <f t="shared" si="0"/>
        <v>62.101910828025474</v>
      </c>
      <c r="E4" s="28"/>
      <c r="F4" s="28"/>
      <c r="G4" s="29"/>
      <c r="H4" s="32">
        <v>195</v>
      </c>
      <c r="I4" s="28"/>
      <c r="J4" s="28"/>
      <c r="K4" s="29"/>
      <c r="L4" s="27">
        <v>15</v>
      </c>
      <c r="M4" s="28">
        <v>4.5</v>
      </c>
      <c r="N4" s="29">
        <v>12</v>
      </c>
      <c r="O4" s="32">
        <v>3</v>
      </c>
      <c r="P4" s="28" t="s">
        <v>18</v>
      </c>
      <c r="Q4" s="28">
        <v>2</v>
      </c>
      <c r="R4" s="28">
        <v>2</v>
      </c>
      <c r="S4" s="33">
        <v>1</v>
      </c>
      <c r="T4" s="35" t="s">
        <v>31</v>
      </c>
      <c r="U4" s="57" t="s">
        <v>82</v>
      </c>
      <c r="V4" s="28">
        <v>1</v>
      </c>
      <c r="W4" s="33"/>
      <c r="X4" s="56"/>
      <c r="AB4">
        <f>L4*N4</f>
        <v>180</v>
      </c>
      <c r="AC4" s="66" t="s">
        <v>102</v>
      </c>
    </row>
    <row r="5" spans="1:29" ht="24.75" x14ac:dyDescent="0.25">
      <c r="A5" s="4">
        <v>3</v>
      </c>
      <c r="B5" s="1"/>
      <c r="C5" s="49" t="s">
        <v>32</v>
      </c>
      <c r="D5" s="27">
        <f t="shared" si="0"/>
        <v>32.802547770700635</v>
      </c>
      <c r="E5" s="28">
        <f>I5/3.14</f>
        <v>33.439490445859875</v>
      </c>
      <c r="F5" s="28"/>
      <c r="G5" s="29"/>
      <c r="H5" s="32">
        <v>103</v>
      </c>
      <c r="I5" s="28">
        <v>105</v>
      </c>
      <c r="J5" s="28"/>
      <c r="K5" s="29"/>
      <c r="L5" s="27">
        <v>15</v>
      </c>
      <c r="M5" s="28">
        <v>1.5</v>
      </c>
      <c r="N5" s="29">
        <v>7</v>
      </c>
      <c r="O5" s="32">
        <v>3</v>
      </c>
      <c r="P5" s="28" t="s">
        <v>18</v>
      </c>
      <c r="Q5" s="28">
        <v>1</v>
      </c>
      <c r="R5" s="28">
        <v>1</v>
      </c>
      <c r="S5" s="33">
        <v>1</v>
      </c>
      <c r="T5" s="35" t="s">
        <v>33</v>
      </c>
      <c r="U5" s="32"/>
      <c r="V5" s="28"/>
      <c r="W5" s="33"/>
      <c r="X5" s="36"/>
    </row>
    <row r="6" spans="1:29" ht="36.75" x14ac:dyDescent="0.25">
      <c r="A6" s="4">
        <v>4</v>
      </c>
      <c r="B6" s="1"/>
      <c r="C6" s="50" t="s">
        <v>34</v>
      </c>
      <c r="D6" s="27">
        <v>75</v>
      </c>
      <c r="E6" s="28"/>
      <c r="F6" s="28"/>
      <c r="G6" s="29"/>
      <c r="H6" s="32">
        <f>D6*3.14</f>
        <v>235.5</v>
      </c>
      <c r="I6" s="28"/>
      <c r="J6" s="28"/>
      <c r="K6" s="29"/>
      <c r="L6" s="27">
        <v>2</v>
      </c>
      <c r="M6" s="28"/>
      <c r="N6" s="29">
        <v>0</v>
      </c>
      <c r="O6" s="32">
        <v>5</v>
      </c>
      <c r="P6" s="28" t="s">
        <v>20</v>
      </c>
      <c r="Q6" s="28">
        <v>4</v>
      </c>
      <c r="R6" s="28">
        <v>5</v>
      </c>
      <c r="S6" s="33">
        <v>5</v>
      </c>
      <c r="T6" s="36" t="s">
        <v>35</v>
      </c>
      <c r="U6" s="32"/>
      <c r="V6" s="28"/>
      <c r="W6" s="33"/>
      <c r="X6" s="35" t="s">
        <v>145</v>
      </c>
    </row>
    <row r="7" spans="1:29" x14ac:dyDescent="0.25">
      <c r="A7" s="4">
        <v>5</v>
      </c>
      <c r="B7" s="1"/>
      <c r="C7" s="50" t="s">
        <v>17</v>
      </c>
      <c r="D7" s="27">
        <f t="shared" ref="D7" si="1">H7/3.14</f>
        <v>34.71337579617834</v>
      </c>
      <c r="E7" s="28">
        <f>I7/3.14</f>
        <v>39.808917197452224</v>
      </c>
      <c r="F7" s="28"/>
      <c r="G7" s="29"/>
      <c r="H7" s="32">
        <v>109</v>
      </c>
      <c r="I7" s="28">
        <v>125</v>
      </c>
      <c r="J7" s="28"/>
      <c r="K7" s="29"/>
      <c r="L7" s="27">
        <v>10</v>
      </c>
      <c r="M7" s="28">
        <v>3</v>
      </c>
      <c r="N7" s="29">
        <v>10</v>
      </c>
      <c r="O7" s="32">
        <v>4</v>
      </c>
      <c r="P7" s="28" t="s">
        <v>19</v>
      </c>
      <c r="Q7" s="28">
        <v>2</v>
      </c>
      <c r="R7" s="28">
        <v>2</v>
      </c>
      <c r="S7" s="33">
        <v>2</v>
      </c>
      <c r="T7" s="36" t="s">
        <v>29</v>
      </c>
      <c r="U7" s="32" t="s">
        <v>83</v>
      </c>
      <c r="V7" s="28">
        <v>1</v>
      </c>
      <c r="W7" s="33"/>
      <c r="X7" s="36"/>
      <c r="AB7">
        <f t="shared" ref="AB7:AB9" si="2">L7*N7</f>
        <v>100</v>
      </c>
      <c r="AC7" s="66" t="s">
        <v>101</v>
      </c>
    </row>
    <row r="8" spans="1:29" x14ac:dyDescent="0.25">
      <c r="A8" s="4">
        <v>6</v>
      </c>
      <c r="B8" s="1"/>
      <c r="C8" s="50" t="s">
        <v>36</v>
      </c>
      <c r="D8" s="27">
        <v>15</v>
      </c>
      <c r="E8" s="28">
        <v>25</v>
      </c>
      <c r="F8" s="28"/>
      <c r="G8" s="29"/>
      <c r="H8" s="32">
        <f>D8*3.14</f>
        <v>47.1</v>
      </c>
      <c r="I8" s="28">
        <f>E8*3.14</f>
        <v>78.5</v>
      </c>
      <c r="J8" s="28"/>
      <c r="K8" s="29"/>
      <c r="L8" s="27">
        <v>7</v>
      </c>
      <c r="M8" s="28">
        <v>1</v>
      </c>
      <c r="N8" s="29">
        <v>4</v>
      </c>
      <c r="O8" s="32">
        <v>3</v>
      </c>
      <c r="P8" s="28" t="s">
        <v>19</v>
      </c>
      <c r="Q8" s="28">
        <v>1</v>
      </c>
      <c r="R8" s="28">
        <v>2</v>
      </c>
      <c r="S8" s="33">
        <v>1</v>
      </c>
      <c r="T8" s="35"/>
      <c r="U8" s="32" t="s">
        <v>83</v>
      </c>
      <c r="V8" s="28">
        <v>1</v>
      </c>
      <c r="W8" s="33"/>
      <c r="X8" s="36"/>
      <c r="AB8">
        <f t="shared" si="2"/>
        <v>28</v>
      </c>
      <c r="AC8" s="66" t="s">
        <v>100</v>
      </c>
    </row>
    <row r="9" spans="1:29" x14ac:dyDescent="0.25">
      <c r="A9" s="4">
        <v>7</v>
      </c>
      <c r="B9" s="1"/>
      <c r="C9" s="50" t="s">
        <v>17</v>
      </c>
      <c r="D9" s="27">
        <v>35</v>
      </c>
      <c r="E9" s="28"/>
      <c r="F9" s="28"/>
      <c r="G9" s="29"/>
      <c r="H9" s="32">
        <f t="shared" ref="H9:H18" si="3">D9*3.14</f>
        <v>109.9</v>
      </c>
      <c r="I9" s="28"/>
      <c r="J9" s="28"/>
      <c r="K9" s="29"/>
      <c r="L9" s="27">
        <v>6</v>
      </c>
      <c r="M9" s="28">
        <v>0.5</v>
      </c>
      <c r="N9" s="29">
        <v>5</v>
      </c>
      <c r="O9" s="32">
        <v>3</v>
      </c>
      <c r="P9" s="28" t="s">
        <v>19</v>
      </c>
      <c r="Q9" s="28">
        <v>1</v>
      </c>
      <c r="R9" s="28">
        <v>2</v>
      </c>
      <c r="S9" s="33">
        <v>1</v>
      </c>
      <c r="T9" s="35"/>
      <c r="U9" s="32" t="s">
        <v>83</v>
      </c>
      <c r="V9" s="28">
        <v>1</v>
      </c>
      <c r="W9" s="33"/>
      <c r="X9" s="56"/>
      <c r="AB9">
        <f t="shared" si="2"/>
        <v>30</v>
      </c>
      <c r="AC9" s="66" t="s">
        <v>100</v>
      </c>
    </row>
    <row r="10" spans="1:29" s="79" customFormat="1" ht="24.75" x14ac:dyDescent="0.25">
      <c r="A10" s="70">
        <v>8</v>
      </c>
      <c r="B10" s="71"/>
      <c r="C10" s="72" t="s">
        <v>36</v>
      </c>
      <c r="D10" s="73">
        <v>25</v>
      </c>
      <c r="E10" s="74"/>
      <c r="F10" s="74"/>
      <c r="G10" s="75"/>
      <c r="H10" s="62">
        <f t="shared" si="3"/>
        <v>78.5</v>
      </c>
      <c r="I10" s="74"/>
      <c r="J10" s="74"/>
      <c r="K10" s="75"/>
      <c r="L10" s="73">
        <v>10</v>
      </c>
      <c r="M10" s="74">
        <v>1</v>
      </c>
      <c r="N10" s="75">
        <v>4</v>
      </c>
      <c r="O10" s="62">
        <v>2</v>
      </c>
      <c r="P10" s="74" t="s">
        <v>20</v>
      </c>
      <c r="Q10" s="74">
        <v>2</v>
      </c>
      <c r="R10" s="74">
        <v>3</v>
      </c>
      <c r="S10" s="76">
        <v>2</v>
      </c>
      <c r="T10" s="77" t="s">
        <v>38</v>
      </c>
      <c r="U10" s="78" t="s">
        <v>21</v>
      </c>
      <c r="V10" s="74"/>
      <c r="W10" s="76"/>
      <c r="X10" s="77" t="s">
        <v>70</v>
      </c>
      <c r="AC10" s="80"/>
    </row>
    <row r="11" spans="1:29" s="79" customFormat="1" ht="24.75" x14ac:dyDescent="0.25">
      <c r="A11" s="70">
        <v>9</v>
      </c>
      <c r="B11" s="71"/>
      <c r="C11" s="72" t="s">
        <v>36</v>
      </c>
      <c r="D11" s="73">
        <v>40</v>
      </c>
      <c r="E11" s="74">
        <v>20</v>
      </c>
      <c r="F11" s="74"/>
      <c r="G11" s="75"/>
      <c r="H11" s="62">
        <f t="shared" si="3"/>
        <v>125.60000000000001</v>
      </c>
      <c r="I11" s="74">
        <f>E11*3.14</f>
        <v>62.800000000000004</v>
      </c>
      <c r="J11" s="74"/>
      <c r="K11" s="75"/>
      <c r="L11" s="73">
        <v>10</v>
      </c>
      <c r="M11" s="74">
        <v>1</v>
      </c>
      <c r="N11" s="75">
        <v>8</v>
      </c>
      <c r="O11" s="62">
        <v>2</v>
      </c>
      <c r="P11" s="74" t="s">
        <v>20</v>
      </c>
      <c r="Q11" s="74">
        <v>4</v>
      </c>
      <c r="R11" s="74">
        <v>4</v>
      </c>
      <c r="S11" s="76">
        <v>5</v>
      </c>
      <c r="T11" s="77" t="s">
        <v>38</v>
      </c>
      <c r="U11" s="78" t="s">
        <v>21</v>
      </c>
      <c r="V11" s="74"/>
      <c r="W11" s="76"/>
      <c r="X11" s="77" t="s">
        <v>70</v>
      </c>
      <c r="AC11" s="80"/>
    </row>
    <row r="12" spans="1:29" s="79" customFormat="1" ht="24.75" x14ac:dyDescent="0.25">
      <c r="A12" s="70">
        <v>10</v>
      </c>
      <c r="B12" s="71"/>
      <c r="C12" s="72" t="s">
        <v>36</v>
      </c>
      <c r="D12" s="73">
        <v>23</v>
      </c>
      <c r="E12" s="74"/>
      <c r="F12" s="74"/>
      <c r="G12" s="75"/>
      <c r="H12" s="62">
        <f t="shared" si="3"/>
        <v>72.22</v>
      </c>
      <c r="I12" s="74"/>
      <c r="J12" s="74"/>
      <c r="K12" s="75"/>
      <c r="L12" s="73">
        <v>10</v>
      </c>
      <c r="M12" s="74">
        <v>1.6</v>
      </c>
      <c r="N12" s="75">
        <v>5</v>
      </c>
      <c r="O12" s="62">
        <v>2</v>
      </c>
      <c r="P12" s="74" t="s">
        <v>20</v>
      </c>
      <c r="Q12" s="74">
        <v>2</v>
      </c>
      <c r="R12" s="74">
        <v>3</v>
      </c>
      <c r="S12" s="76">
        <v>2</v>
      </c>
      <c r="T12" s="77" t="s">
        <v>39</v>
      </c>
      <c r="U12" s="78" t="s">
        <v>21</v>
      </c>
      <c r="V12" s="74"/>
      <c r="W12" s="76"/>
      <c r="X12" s="77" t="s">
        <v>70</v>
      </c>
      <c r="AC12" s="80"/>
    </row>
    <row r="13" spans="1:29" x14ac:dyDescent="0.25">
      <c r="A13" s="4">
        <v>11</v>
      </c>
      <c r="B13" s="1"/>
      <c r="C13" s="50" t="s">
        <v>36</v>
      </c>
      <c r="D13" s="27">
        <v>35</v>
      </c>
      <c r="E13" s="28"/>
      <c r="F13" s="28"/>
      <c r="G13" s="29"/>
      <c r="H13" s="32">
        <f t="shared" si="3"/>
        <v>109.9</v>
      </c>
      <c r="I13" s="28"/>
      <c r="J13" s="28"/>
      <c r="K13" s="29"/>
      <c r="L13" s="27">
        <v>8</v>
      </c>
      <c r="M13" s="28">
        <v>1</v>
      </c>
      <c r="N13" s="29">
        <v>7</v>
      </c>
      <c r="O13" s="32">
        <v>2</v>
      </c>
      <c r="P13" s="28" t="s">
        <v>19</v>
      </c>
      <c r="Q13" s="28">
        <v>1</v>
      </c>
      <c r="R13" s="28">
        <v>2</v>
      </c>
      <c r="S13" s="33">
        <v>1</v>
      </c>
      <c r="T13" s="35" t="s">
        <v>40</v>
      </c>
      <c r="U13" s="57" t="s">
        <v>82</v>
      </c>
      <c r="V13" s="28">
        <v>1</v>
      </c>
      <c r="W13" s="33"/>
      <c r="X13" s="36"/>
      <c r="AB13">
        <f t="shared" ref="AB13" si="4">L13*N13</f>
        <v>56</v>
      </c>
      <c r="AC13" s="66" t="s">
        <v>101</v>
      </c>
    </row>
    <row r="14" spans="1:29" s="79" customFormat="1" ht="24.75" x14ac:dyDescent="0.25">
      <c r="A14" s="70">
        <v>12</v>
      </c>
      <c r="B14" s="71"/>
      <c r="C14" s="72" t="s">
        <v>26</v>
      </c>
      <c r="D14" s="73">
        <v>20</v>
      </c>
      <c r="E14" s="74">
        <v>13</v>
      </c>
      <c r="F14" s="74"/>
      <c r="G14" s="75"/>
      <c r="H14" s="62">
        <f t="shared" si="3"/>
        <v>62.800000000000004</v>
      </c>
      <c r="I14" s="74">
        <f>E14*3.14</f>
        <v>40.82</v>
      </c>
      <c r="J14" s="74"/>
      <c r="K14" s="75"/>
      <c r="L14" s="73">
        <v>7</v>
      </c>
      <c r="M14" s="74">
        <v>1.5</v>
      </c>
      <c r="N14" s="75">
        <v>4</v>
      </c>
      <c r="O14" s="62">
        <v>2</v>
      </c>
      <c r="P14" s="74" t="s">
        <v>20</v>
      </c>
      <c r="Q14" s="74">
        <v>1</v>
      </c>
      <c r="R14" s="74">
        <v>2</v>
      </c>
      <c r="S14" s="76">
        <v>2</v>
      </c>
      <c r="T14" s="63" t="s">
        <v>41</v>
      </c>
      <c r="U14" s="78" t="s">
        <v>21</v>
      </c>
      <c r="V14" s="74"/>
      <c r="W14" s="76"/>
      <c r="X14" s="77" t="s">
        <v>70</v>
      </c>
      <c r="AC14" s="80"/>
    </row>
    <row r="15" spans="1:29" s="79" customFormat="1" ht="24.75" x14ac:dyDescent="0.25">
      <c r="A15" s="81" t="s">
        <v>37</v>
      </c>
      <c r="B15" s="71"/>
      <c r="C15" s="72" t="s">
        <v>26</v>
      </c>
      <c r="D15" s="73">
        <v>13</v>
      </c>
      <c r="E15" s="74"/>
      <c r="F15" s="74"/>
      <c r="G15" s="75"/>
      <c r="H15" s="62">
        <f t="shared" si="3"/>
        <v>40.82</v>
      </c>
      <c r="I15" s="74"/>
      <c r="J15" s="74"/>
      <c r="K15" s="75"/>
      <c r="L15" s="73">
        <v>7</v>
      </c>
      <c r="M15" s="74">
        <v>1</v>
      </c>
      <c r="N15" s="75">
        <v>2</v>
      </c>
      <c r="O15" s="62">
        <v>2</v>
      </c>
      <c r="P15" s="74" t="s">
        <v>20</v>
      </c>
      <c r="Q15" s="74">
        <v>1</v>
      </c>
      <c r="R15" s="74">
        <v>2</v>
      </c>
      <c r="S15" s="76">
        <v>2</v>
      </c>
      <c r="T15" s="63" t="s">
        <v>41</v>
      </c>
      <c r="U15" s="78" t="s">
        <v>21</v>
      </c>
      <c r="V15" s="74"/>
      <c r="W15" s="76"/>
      <c r="X15" s="77" t="s">
        <v>70</v>
      </c>
      <c r="AC15" s="80"/>
    </row>
    <row r="16" spans="1:29" s="79" customFormat="1" ht="27.75" customHeight="1" x14ac:dyDescent="0.25">
      <c r="A16" s="70">
        <v>13</v>
      </c>
      <c r="B16" s="71"/>
      <c r="C16" s="72" t="s">
        <v>26</v>
      </c>
      <c r="D16" s="73">
        <v>20</v>
      </c>
      <c r="E16" s="74"/>
      <c r="F16" s="74"/>
      <c r="G16" s="75"/>
      <c r="H16" s="62">
        <f t="shared" si="3"/>
        <v>62.800000000000004</v>
      </c>
      <c r="I16" s="74"/>
      <c r="J16" s="74"/>
      <c r="K16" s="75"/>
      <c r="L16" s="73">
        <v>9</v>
      </c>
      <c r="M16" s="74">
        <v>4</v>
      </c>
      <c r="N16" s="75">
        <v>4</v>
      </c>
      <c r="O16" s="62">
        <v>2</v>
      </c>
      <c r="P16" s="74" t="s">
        <v>20</v>
      </c>
      <c r="Q16" s="74">
        <v>1</v>
      </c>
      <c r="R16" s="74">
        <v>2</v>
      </c>
      <c r="S16" s="76">
        <v>2</v>
      </c>
      <c r="T16" s="63" t="s">
        <v>42</v>
      </c>
      <c r="U16" s="78" t="s">
        <v>21</v>
      </c>
      <c r="V16" s="74"/>
      <c r="W16" s="76"/>
      <c r="X16" s="77" t="s">
        <v>71</v>
      </c>
      <c r="Z16" s="79">
        <f>0.2*0.2*3.14</f>
        <v>0.12560000000000002</v>
      </c>
      <c r="AC16" s="80"/>
    </row>
    <row r="17" spans="1:30" s="79" customFormat="1" ht="27" customHeight="1" x14ac:dyDescent="0.25">
      <c r="A17" s="70">
        <v>14</v>
      </c>
      <c r="B17" s="71"/>
      <c r="C17" s="72" t="s">
        <v>26</v>
      </c>
      <c r="D17" s="73">
        <v>17</v>
      </c>
      <c r="E17" s="74"/>
      <c r="F17" s="74"/>
      <c r="G17" s="75"/>
      <c r="H17" s="62">
        <f t="shared" si="3"/>
        <v>53.38</v>
      </c>
      <c r="I17" s="74"/>
      <c r="J17" s="74"/>
      <c r="K17" s="75"/>
      <c r="L17" s="73">
        <v>8</v>
      </c>
      <c r="M17" s="74">
        <v>3.5</v>
      </c>
      <c r="N17" s="75">
        <v>3</v>
      </c>
      <c r="O17" s="62">
        <v>2</v>
      </c>
      <c r="P17" s="74" t="s">
        <v>20</v>
      </c>
      <c r="Q17" s="74">
        <v>1</v>
      </c>
      <c r="R17" s="74">
        <v>2</v>
      </c>
      <c r="S17" s="76">
        <v>2</v>
      </c>
      <c r="T17" s="63" t="s">
        <v>42</v>
      </c>
      <c r="U17" s="78" t="s">
        <v>21</v>
      </c>
      <c r="V17" s="74"/>
      <c r="W17" s="76"/>
      <c r="X17" s="77" t="s">
        <v>71</v>
      </c>
      <c r="Z17" s="79">
        <f>0.2*0.2*3.14</f>
        <v>0.12560000000000002</v>
      </c>
      <c r="AC17" s="80"/>
    </row>
    <row r="18" spans="1:30" s="79" customFormat="1" ht="72.75" x14ac:dyDescent="0.25">
      <c r="A18" s="70">
        <v>15</v>
      </c>
      <c r="B18" s="71"/>
      <c r="C18" s="72" t="s">
        <v>27</v>
      </c>
      <c r="D18" s="73">
        <v>117</v>
      </c>
      <c r="E18" s="74"/>
      <c r="F18" s="74"/>
      <c r="G18" s="75"/>
      <c r="H18" s="62">
        <f t="shared" si="3"/>
        <v>367.38</v>
      </c>
      <c r="I18" s="74"/>
      <c r="J18" s="74"/>
      <c r="K18" s="75"/>
      <c r="L18" s="73">
        <v>20</v>
      </c>
      <c r="M18" s="74">
        <v>5</v>
      </c>
      <c r="N18" s="75">
        <v>15</v>
      </c>
      <c r="O18" s="62">
        <v>5</v>
      </c>
      <c r="P18" s="74" t="s">
        <v>19</v>
      </c>
      <c r="Q18" s="74">
        <v>4</v>
      </c>
      <c r="R18" s="74">
        <v>5</v>
      </c>
      <c r="S18" s="76">
        <v>4</v>
      </c>
      <c r="T18" s="77" t="s">
        <v>46</v>
      </c>
      <c r="U18" s="90" t="s">
        <v>147</v>
      </c>
      <c r="V18" s="74">
        <v>1</v>
      </c>
      <c r="W18" s="76"/>
      <c r="X18" s="77"/>
      <c r="Z18" s="79">
        <f>1*3.14</f>
        <v>3.14</v>
      </c>
      <c r="AC18" s="80"/>
    </row>
    <row r="19" spans="1:30" ht="30" x14ac:dyDescent="0.25">
      <c r="A19" s="4">
        <v>16</v>
      </c>
      <c r="B19" s="1"/>
      <c r="C19" s="50" t="s">
        <v>27</v>
      </c>
      <c r="D19" s="27">
        <f t="shared" ref="D19" si="5">H19/3.14</f>
        <v>78.02547770700636</v>
      </c>
      <c r="E19" s="28"/>
      <c r="F19" s="28"/>
      <c r="G19" s="29"/>
      <c r="H19" s="32">
        <v>245</v>
      </c>
      <c r="I19" s="28"/>
      <c r="J19" s="28"/>
      <c r="K19" s="29"/>
      <c r="L19" s="27">
        <v>17</v>
      </c>
      <c r="M19" s="28">
        <v>2.5</v>
      </c>
      <c r="N19" s="29">
        <v>12</v>
      </c>
      <c r="O19" s="32">
        <v>5</v>
      </c>
      <c r="P19" s="28" t="s">
        <v>19</v>
      </c>
      <c r="Q19" s="28">
        <v>4</v>
      </c>
      <c r="R19" s="28">
        <v>4</v>
      </c>
      <c r="S19" s="33">
        <v>3</v>
      </c>
      <c r="T19" s="35" t="s">
        <v>44</v>
      </c>
      <c r="U19" s="58" t="s">
        <v>84</v>
      </c>
      <c r="V19" s="28">
        <v>0</v>
      </c>
      <c r="W19" s="33"/>
      <c r="X19" s="36" t="s">
        <v>43</v>
      </c>
      <c r="AB19">
        <f t="shared" ref="AB19:AB31" si="6">L19*N19</f>
        <v>204</v>
      </c>
      <c r="AC19" s="66" t="s">
        <v>85</v>
      </c>
      <c r="AD19" t="s">
        <v>103</v>
      </c>
    </row>
    <row r="20" spans="1:30" ht="36.75" x14ac:dyDescent="0.25">
      <c r="A20" s="4">
        <v>17</v>
      </c>
      <c r="B20" s="1"/>
      <c r="C20" s="59" t="s">
        <v>45</v>
      </c>
      <c r="D20" s="27">
        <v>65</v>
      </c>
      <c r="E20" s="28"/>
      <c r="F20" s="28"/>
      <c r="G20" s="29"/>
      <c r="H20" s="32">
        <f>D20*3.14</f>
        <v>204.1</v>
      </c>
      <c r="I20" s="28"/>
      <c r="J20" s="28"/>
      <c r="K20" s="29"/>
      <c r="L20" s="27">
        <v>18</v>
      </c>
      <c r="M20" s="28">
        <v>8</v>
      </c>
      <c r="N20" s="29">
        <v>9</v>
      </c>
      <c r="O20" s="32">
        <v>5</v>
      </c>
      <c r="P20" s="28" t="s">
        <v>19</v>
      </c>
      <c r="Q20" s="28">
        <v>4</v>
      </c>
      <c r="R20" s="28">
        <v>4</v>
      </c>
      <c r="S20" s="33">
        <v>3</v>
      </c>
      <c r="T20" s="35" t="s">
        <v>47</v>
      </c>
      <c r="U20" s="58" t="s">
        <v>84</v>
      </c>
      <c r="V20" s="28">
        <v>0</v>
      </c>
      <c r="W20" s="33"/>
      <c r="X20" s="36" t="s">
        <v>43</v>
      </c>
      <c r="AB20">
        <f t="shared" si="6"/>
        <v>162</v>
      </c>
      <c r="AC20" s="68">
        <v>0.3</v>
      </c>
      <c r="AD20" t="s">
        <v>102</v>
      </c>
    </row>
    <row r="21" spans="1:30" ht="30" x14ac:dyDescent="0.25">
      <c r="A21" s="4">
        <v>18</v>
      </c>
      <c r="B21" s="1"/>
      <c r="C21" s="59" t="s">
        <v>45</v>
      </c>
      <c r="D21" s="27">
        <f t="shared" ref="D21" si="7">H21/3.14</f>
        <v>60.509554140127385</v>
      </c>
      <c r="E21" s="28"/>
      <c r="F21" s="28"/>
      <c r="G21" s="29"/>
      <c r="H21" s="32">
        <v>190</v>
      </c>
      <c r="I21" s="28"/>
      <c r="J21" s="28"/>
      <c r="K21" s="29"/>
      <c r="L21" s="27">
        <v>18</v>
      </c>
      <c r="M21" s="28">
        <v>6</v>
      </c>
      <c r="N21" s="29">
        <v>8</v>
      </c>
      <c r="O21" s="32">
        <v>5</v>
      </c>
      <c r="P21" s="28" t="s">
        <v>19</v>
      </c>
      <c r="Q21" s="28">
        <v>4</v>
      </c>
      <c r="R21" s="28">
        <v>4</v>
      </c>
      <c r="S21" s="33">
        <v>3</v>
      </c>
      <c r="T21" s="36" t="s">
        <v>48</v>
      </c>
      <c r="U21" s="58" t="s">
        <v>84</v>
      </c>
      <c r="V21" s="28">
        <v>0</v>
      </c>
      <c r="W21" s="33"/>
      <c r="X21" s="36" t="s">
        <v>43</v>
      </c>
      <c r="AB21">
        <f t="shared" si="6"/>
        <v>144</v>
      </c>
      <c r="AC21" s="68">
        <v>0.3</v>
      </c>
      <c r="AD21" t="s">
        <v>102</v>
      </c>
    </row>
    <row r="22" spans="1:30" x14ac:dyDescent="0.25">
      <c r="A22" s="4">
        <v>19</v>
      </c>
      <c r="B22" s="1"/>
      <c r="C22" s="50" t="s">
        <v>26</v>
      </c>
      <c r="D22" s="4">
        <v>90</v>
      </c>
      <c r="E22" s="1"/>
      <c r="F22" s="1"/>
      <c r="G22" s="5"/>
      <c r="H22" s="32">
        <f t="shared" ref="H22:H31" si="8">D22*3.14</f>
        <v>282.60000000000002</v>
      </c>
      <c r="I22" s="28"/>
      <c r="J22" s="28"/>
      <c r="K22" s="29"/>
      <c r="L22" s="27">
        <v>20</v>
      </c>
      <c r="M22" s="28">
        <v>4</v>
      </c>
      <c r="N22" s="29">
        <v>14</v>
      </c>
      <c r="O22" s="32">
        <v>4</v>
      </c>
      <c r="P22" s="28" t="s">
        <v>19</v>
      </c>
      <c r="Q22" s="28">
        <v>2</v>
      </c>
      <c r="R22" s="28">
        <v>2</v>
      </c>
      <c r="S22" s="33">
        <v>1</v>
      </c>
      <c r="T22" s="35" t="s">
        <v>49</v>
      </c>
      <c r="U22" s="57" t="s">
        <v>82</v>
      </c>
      <c r="V22" s="28">
        <v>1</v>
      </c>
      <c r="W22" s="33"/>
      <c r="X22" s="36" t="s">
        <v>50</v>
      </c>
      <c r="AB22">
        <f t="shared" si="6"/>
        <v>280</v>
      </c>
      <c r="AC22" s="66" t="s">
        <v>103</v>
      </c>
    </row>
    <row r="23" spans="1:30" ht="36.75" x14ac:dyDescent="0.25">
      <c r="A23" s="4">
        <v>20</v>
      </c>
      <c r="B23" s="1"/>
      <c r="C23" s="50" t="s">
        <v>27</v>
      </c>
      <c r="D23" s="4">
        <v>70</v>
      </c>
      <c r="E23" s="1"/>
      <c r="F23" s="1"/>
      <c r="G23" s="5"/>
      <c r="H23" s="32">
        <f t="shared" si="8"/>
        <v>219.8</v>
      </c>
      <c r="I23" s="28"/>
      <c r="J23" s="28"/>
      <c r="K23" s="29"/>
      <c r="L23" s="27">
        <v>18</v>
      </c>
      <c r="M23" s="28">
        <v>6</v>
      </c>
      <c r="N23" s="29">
        <v>10</v>
      </c>
      <c r="O23" s="32">
        <v>5</v>
      </c>
      <c r="P23" s="28" t="s">
        <v>19</v>
      </c>
      <c r="Q23" s="28">
        <v>3</v>
      </c>
      <c r="R23" s="28">
        <v>4</v>
      </c>
      <c r="S23" s="33">
        <v>2</v>
      </c>
      <c r="T23" s="35" t="s">
        <v>51</v>
      </c>
      <c r="U23" s="57" t="s">
        <v>82</v>
      </c>
      <c r="V23" s="60">
        <v>1</v>
      </c>
      <c r="W23" s="61"/>
      <c r="X23" s="36"/>
      <c r="AB23">
        <f t="shared" si="6"/>
        <v>180</v>
      </c>
      <c r="AC23" s="66" t="s">
        <v>102</v>
      </c>
    </row>
    <row r="24" spans="1:30" x14ac:dyDescent="0.25">
      <c r="A24" s="4">
        <v>21</v>
      </c>
      <c r="B24" s="1"/>
      <c r="C24" s="50" t="s">
        <v>27</v>
      </c>
      <c r="D24" s="4">
        <v>35</v>
      </c>
      <c r="E24" s="1"/>
      <c r="F24" s="1"/>
      <c r="G24" s="5"/>
      <c r="H24" s="32">
        <f t="shared" si="8"/>
        <v>109.9</v>
      </c>
      <c r="I24" s="28"/>
      <c r="J24" s="28"/>
      <c r="K24" s="29"/>
      <c r="L24" s="27">
        <v>15</v>
      </c>
      <c r="M24" s="28">
        <v>6</v>
      </c>
      <c r="N24" s="29">
        <v>5</v>
      </c>
      <c r="O24" s="32">
        <v>2</v>
      </c>
      <c r="P24" s="28" t="s">
        <v>19</v>
      </c>
      <c r="Q24" s="28">
        <v>2</v>
      </c>
      <c r="R24" s="28">
        <v>3</v>
      </c>
      <c r="S24" s="33">
        <v>1</v>
      </c>
      <c r="T24" s="35" t="s">
        <v>52</v>
      </c>
      <c r="U24" s="57" t="s">
        <v>82</v>
      </c>
      <c r="V24" s="60">
        <v>1</v>
      </c>
      <c r="W24" s="61"/>
      <c r="X24" s="36"/>
      <c r="AB24">
        <f t="shared" si="6"/>
        <v>75</v>
      </c>
      <c r="AC24" s="66" t="s">
        <v>101</v>
      </c>
    </row>
    <row r="25" spans="1:30" ht="24.75" x14ac:dyDescent="0.25">
      <c r="A25" s="4">
        <v>22</v>
      </c>
      <c r="B25" s="1"/>
      <c r="C25" s="50" t="s">
        <v>26</v>
      </c>
      <c r="D25" s="4">
        <v>44</v>
      </c>
      <c r="E25" s="1"/>
      <c r="F25" s="1"/>
      <c r="G25" s="5"/>
      <c r="H25" s="32">
        <f t="shared" si="8"/>
        <v>138.16</v>
      </c>
      <c r="I25" s="28"/>
      <c r="J25" s="28"/>
      <c r="K25" s="29"/>
      <c r="L25" s="27">
        <v>12</v>
      </c>
      <c r="M25" s="28">
        <v>1</v>
      </c>
      <c r="N25" s="29">
        <v>6</v>
      </c>
      <c r="O25" s="32">
        <v>2</v>
      </c>
      <c r="P25" s="28" t="s">
        <v>19</v>
      </c>
      <c r="Q25" s="28">
        <v>1</v>
      </c>
      <c r="R25" s="28">
        <v>2</v>
      </c>
      <c r="S25" s="33">
        <v>2</v>
      </c>
      <c r="T25" s="35" t="s">
        <v>53</v>
      </c>
      <c r="U25" s="57" t="s">
        <v>82</v>
      </c>
      <c r="V25" s="60">
        <v>1</v>
      </c>
      <c r="W25" s="61"/>
      <c r="X25" s="35" t="s">
        <v>54</v>
      </c>
      <c r="AB25">
        <f>L25*N25</f>
        <v>72</v>
      </c>
      <c r="AC25" s="66" t="s">
        <v>101</v>
      </c>
    </row>
    <row r="26" spans="1:30" ht="24.75" x14ac:dyDescent="0.25">
      <c r="A26" s="4">
        <v>23</v>
      </c>
      <c r="B26" s="1"/>
      <c r="C26" s="50" t="s">
        <v>26</v>
      </c>
      <c r="D26" s="4">
        <v>30</v>
      </c>
      <c r="E26" s="1"/>
      <c r="F26" s="1"/>
      <c r="G26" s="5"/>
      <c r="H26" s="32">
        <f t="shared" si="8"/>
        <v>94.2</v>
      </c>
      <c r="I26" s="28"/>
      <c r="J26" s="28"/>
      <c r="K26" s="29"/>
      <c r="L26" s="27">
        <v>12</v>
      </c>
      <c r="M26" s="28">
        <v>0.8</v>
      </c>
      <c r="N26" s="29">
        <v>5</v>
      </c>
      <c r="O26" s="32">
        <v>2</v>
      </c>
      <c r="P26" s="28" t="s">
        <v>19</v>
      </c>
      <c r="Q26" s="28">
        <v>1</v>
      </c>
      <c r="R26" s="28">
        <v>2</v>
      </c>
      <c r="S26" s="33">
        <v>2</v>
      </c>
      <c r="T26" s="35" t="s">
        <v>53</v>
      </c>
      <c r="U26" s="57" t="s">
        <v>82</v>
      </c>
      <c r="V26" s="60">
        <v>1</v>
      </c>
      <c r="W26" s="61"/>
      <c r="X26" s="35" t="s">
        <v>54</v>
      </c>
      <c r="AB26">
        <f t="shared" si="6"/>
        <v>60</v>
      </c>
      <c r="AC26" s="66" t="s">
        <v>101</v>
      </c>
    </row>
    <row r="27" spans="1:30" ht="24.75" x14ac:dyDescent="0.25">
      <c r="A27" s="4">
        <v>24</v>
      </c>
      <c r="B27" s="1"/>
      <c r="C27" s="50" t="s">
        <v>26</v>
      </c>
      <c r="D27" s="4">
        <v>35</v>
      </c>
      <c r="E27" s="1">
        <v>25</v>
      </c>
      <c r="F27" s="1"/>
      <c r="G27" s="5"/>
      <c r="H27" s="32">
        <f t="shared" si="8"/>
        <v>109.9</v>
      </c>
      <c r="I27" s="28">
        <f>E27*3.14</f>
        <v>78.5</v>
      </c>
      <c r="J27" s="28"/>
      <c r="K27" s="29"/>
      <c r="L27" s="27">
        <v>14</v>
      </c>
      <c r="M27" s="28">
        <v>3</v>
      </c>
      <c r="N27" s="29">
        <v>8</v>
      </c>
      <c r="O27" s="32">
        <v>2</v>
      </c>
      <c r="P27" s="28" t="s">
        <v>19</v>
      </c>
      <c r="Q27" s="28">
        <v>1</v>
      </c>
      <c r="R27" s="28">
        <v>2</v>
      </c>
      <c r="S27" s="33">
        <v>2</v>
      </c>
      <c r="T27" s="35" t="s">
        <v>53</v>
      </c>
      <c r="U27" s="57" t="s">
        <v>82</v>
      </c>
      <c r="V27" s="60">
        <v>1</v>
      </c>
      <c r="W27" s="61"/>
      <c r="X27" s="35" t="s">
        <v>54</v>
      </c>
      <c r="AB27">
        <f>L27*N27</f>
        <v>112</v>
      </c>
      <c r="AC27" s="66" t="s">
        <v>102</v>
      </c>
    </row>
    <row r="28" spans="1:30" ht="24.75" x14ac:dyDescent="0.25">
      <c r="A28" s="4">
        <v>25</v>
      </c>
      <c r="B28" s="1"/>
      <c r="C28" s="50" t="s">
        <v>26</v>
      </c>
      <c r="D28" s="4">
        <v>23</v>
      </c>
      <c r="E28" s="1"/>
      <c r="F28" s="1"/>
      <c r="G28" s="5"/>
      <c r="H28" s="32">
        <f t="shared" si="8"/>
        <v>72.22</v>
      </c>
      <c r="I28" s="28"/>
      <c r="J28" s="28"/>
      <c r="K28" s="29"/>
      <c r="L28" s="27">
        <v>12</v>
      </c>
      <c r="M28" s="28">
        <v>3</v>
      </c>
      <c r="N28" s="29">
        <v>4</v>
      </c>
      <c r="O28" s="32">
        <v>2</v>
      </c>
      <c r="P28" s="28" t="s">
        <v>19</v>
      </c>
      <c r="Q28" s="28">
        <v>1</v>
      </c>
      <c r="R28" s="28">
        <v>2</v>
      </c>
      <c r="S28" s="33">
        <v>2</v>
      </c>
      <c r="T28" s="35" t="s">
        <v>86</v>
      </c>
      <c r="U28" s="57" t="s">
        <v>82</v>
      </c>
      <c r="V28" s="60">
        <v>1</v>
      </c>
      <c r="W28" s="61"/>
      <c r="X28" s="35" t="s">
        <v>54</v>
      </c>
      <c r="AB28">
        <f t="shared" si="6"/>
        <v>48</v>
      </c>
      <c r="AC28" s="66" t="s">
        <v>100</v>
      </c>
    </row>
    <row r="29" spans="1:30" ht="36.75" x14ac:dyDescent="0.25">
      <c r="A29" s="4">
        <v>26</v>
      </c>
      <c r="B29" s="1"/>
      <c r="C29" s="50" t="s">
        <v>26</v>
      </c>
      <c r="D29" s="4">
        <v>21</v>
      </c>
      <c r="E29" s="1"/>
      <c r="F29" s="1"/>
      <c r="G29" s="5"/>
      <c r="H29" s="32">
        <f t="shared" si="8"/>
        <v>65.94</v>
      </c>
      <c r="I29" s="28"/>
      <c r="J29" s="28"/>
      <c r="K29" s="29"/>
      <c r="L29" s="27">
        <v>9</v>
      </c>
      <c r="M29" s="28">
        <v>3</v>
      </c>
      <c r="N29" s="29">
        <v>4</v>
      </c>
      <c r="O29" s="32">
        <v>2</v>
      </c>
      <c r="P29" s="28" t="s">
        <v>19</v>
      </c>
      <c r="Q29" s="28">
        <v>1</v>
      </c>
      <c r="R29" s="28">
        <v>2</v>
      </c>
      <c r="S29" s="33">
        <v>2</v>
      </c>
      <c r="T29" s="35" t="s">
        <v>87</v>
      </c>
      <c r="U29" s="57" t="s">
        <v>82</v>
      </c>
      <c r="V29" s="60">
        <v>1</v>
      </c>
      <c r="W29" s="61"/>
      <c r="X29" s="35" t="s">
        <v>54</v>
      </c>
      <c r="AB29">
        <f t="shared" si="6"/>
        <v>36</v>
      </c>
      <c r="AC29" s="66" t="s">
        <v>100</v>
      </c>
    </row>
    <row r="30" spans="1:30" ht="24.75" x14ac:dyDescent="0.25">
      <c r="A30" s="4">
        <v>27</v>
      </c>
      <c r="B30" s="1"/>
      <c r="C30" s="50" t="s">
        <v>17</v>
      </c>
      <c r="D30" s="4">
        <v>45</v>
      </c>
      <c r="E30" s="1"/>
      <c r="F30" s="1"/>
      <c r="G30" s="5"/>
      <c r="H30" s="32">
        <f t="shared" si="8"/>
        <v>141.30000000000001</v>
      </c>
      <c r="I30" s="28"/>
      <c r="J30" s="28"/>
      <c r="K30" s="29"/>
      <c r="L30" s="27">
        <v>15</v>
      </c>
      <c r="M30" s="28">
        <v>3</v>
      </c>
      <c r="N30" s="29">
        <v>12</v>
      </c>
      <c r="O30" s="32">
        <v>4</v>
      </c>
      <c r="P30" s="28" t="s">
        <v>19</v>
      </c>
      <c r="Q30" s="28">
        <v>2</v>
      </c>
      <c r="R30" s="28">
        <v>3</v>
      </c>
      <c r="S30" s="33">
        <v>4</v>
      </c>
      <c r="T30" s="35" t="s">
        <v>88</v>
      </c>
      <c r="U30" s="57" t="s">
        <v>82</v>
      </c>
      <c r="V30" s="60">
        <v>1</v>
      </c>
      <c r="W30" s="61"/>
      <c r="X30" s="35" t="s">
        <v>89</v>
      </c>
      <c r="AB30">
        <f t="shared" si="6"/>
        <v>180</v>
      </c>
      <c r="AC30" s="66" t="s">
        <v>102</v>
      </c>
    </row>
    <row r="31" spans="1:30" ht="24.75" x14ac:dyDescent="0.25">
      <c r="A31" s="4">
        <v>28</v>
      </c>
      <c r="B31" s="1"/>
      <c r="C31" s="50" t="s">
        <v>17</v>
      </c>
      <c r="D31" s="4">
        <v>45</v>
      </c>
      <c r="E31" s="1"/>
      <c r="F31" s="1"/>
      <c r="G31" s="5"/>
      <c r="H31" s="32">
        <f t="shared" si="8"/>
        <v>141.30000000000001</v>
      </c>
      <c r="I31" s="28"/>
      <c r="J31" s="28"/>
      <c r="K31" s="29"/>
      <c r="L31" s="27">
        <v>15</v>
      </c>
      <c r="M31" s="28">
        <v>2.5</v>
      </c>
      <c r="N31" s="29">
        <v>10</v>
      </c>
      <c r="O31" s="32">
        <v>3</v>
      </c>
      <c r="P31" s="28" t="s">
        <v>19</v>
      </c>
      <c r="Q31" s="28">
        <v>2</v>
      </c>
      <c r="R31" s="28">
        <v>2</v>
      </c>
      <c r="S31" s="33">
        <v>3</v>
      </c>
      <c r="T31" s="35"/>
      <c r="U31" s="57" t="s">
        <v>82</v>
      </c>
      <c r="V31" s="60">
        <v>1</v>
      </c>
      <c r="W31" s="61"/>
      <c r="X31" s="35" t="s">
        <v>89</v>
      </c>
      <c r="AB31">
        <f t="shared" si="6"/>
        <v>150</v>
      </c>
      <c r="AC31" s="66" t="s">
        <v>102</v>
      </c>
    </row>
    <row r="32" spans="1:30" s="79" customFormat="1" ht="36.75" x14ac:dyDescent="0.25">
      <c r="A32" s="70">
        <v>29</v>
      </c>
      <c r="B32" s="71"/>
      <c r="C32" s="72" t="s">
        <v>55</v>
      </c>
      <c r="D32" s="71">
        <v>65</v>
      </c>
      <c r="E32" s="82"/>
      <c r="F32" s="71"/>
      <c r="G32" s="83"/>
      <c r="H32" s="62">
        <f t="shared" ref="H32:H36" si="9">D32*3.14</f>
        <v>204.1</v>
      </c>
      <c r="I32" s="74"/>
      <c r="J32" s="74"/>
      <c r="K32" s="75"/>
      <c r="L32" s="73">
        <v>18</v>
      </c>
      <c r="M32" s="74">
        <v>4</v>
      </c>
      <c r="N32" s="75">
        <v>8</v>
      </c>
      <c r="O32" s="62">
        <v>4</v>
      </c>
      <c r="P32" s="74" t="s">
        <v>20</v>
      </c>
      <c r="Q32" s="74">
        <v>4</v>
      </c>
      <c r="R32" s="74">
        <v>5</v>
      </c>
      <c r="S32" s="76">
        <v>4</v>
      </c>
      <c r="T32" s="77" t="s">
        <v>56</v>
      </c>
      <c r="U32" s="78" t="s">
        <v>21</v>
      </c>
      <c r="V32" s="74">
        <v>0</v>
      </c>
      <c r="W32" s="76"/>
      <c r="X32" s="77" t="s">
        <v>70</v>
      </c>
      <c r="Z32" s="79">
        <f>0.5*0.5*3.14</f>
        <v>0.78500000000000003</v>
      </c>
      <c r="AC32" s="80"/>
    </row>
    <row r="33" spans="1:29" s="79" customFormat="1" ht="24.75" x14ac:dyDescent="0.25">
      <c r="A33" s="70">
        <v>30</v>
      </c>
      <c r="B33" s="71"/>
      <c r="C33" s="72" t="s">
        <v>26</v>
      </c>
      <c r="D33" s="84">
        <v>22</v>
      </c>
      <c r="E33" s="71">
        <v>18</v>
      </c>
      <c r="F33" s="71"/>
      <c r="G33" s="83"/>
      <c r="H33" s="62">
        <f t="shared" si="9"/>
        <v>69.08</v>
      </c>
      <c r="I33" s="74">
        <f>E33*3.14</f>
        <v>56.52</v>
      </c>
      <c r="J33" s="74"/>
      <c r="K33" s="75"/>
      <c r="L33" s="73">
        <v>15</v>
      </c>
      <c r="M33" s="74">
        <v>4</v>
      </c>
      <c r="N33" s="75">
        <v>4</v>
      </c>
      <c r="O33" s="62">
        <v>2</v>
      </c>
      <c r="P33" s="74" t="s">
        <v>20</v>
      </c>
      <c r="Q33" s="74">
        <v>2</v>
      </c>
      <c r="R33" s="74">
        <v>2</v>
      </c>
      <c r="S33" s="76">
        <v>2</v>
      </c>
      <c r="T33" s="77" t="s">
        <v>57</v>
      </c>
      <c r="U33" s="78" t="s">
        <v>21</v>
      </c>
      <c r="V33" s="74">
        <v>1</v>
      </c>
      <c r="W33" s="76"/>
      <c r="X33" s="77" t="s">
        <v>72</v>
      </c>
      <c r="Z33" s="79">
        <f t="shared" ref="Z33:Z34" si="10">0.2*0.2*3.14</f>
        <v>0.12560000000000002</v>
      </c>
      <c r="AC33" s="80"/>
    </row>
    <row r="34" spans="1:29" x14ac:dyDescent="0.25">
      <c r="A34" s="4">
        <v>31</v>
      </c>
      <c r="B34" s="1"/>
      <c r="C34" s="50" t="s">
        <v>26</v>
      </c>
      <c r="D34" s="4">
        <v>25</v>
      </c>
      <c r="E34" s="1"/>
      <c r="F34" s="1"/>
      <c r="G34" s="5"/>
      <c r="H34" s="32">
        <f t="shared" si="9"/>
        <v>78.5</v>
      </c>
      <c r="I34" s="28"/>
      <c r="J34" s="28"/>
      <c r="K34" s="29"/>
      <c r="L34" s="27">
        <v>12</v>
      </c>
      <c r="M34" s="28">
        <v>2.5</v>
      </c>
      <c r="N34" s="29">
        <v>7</v>
      </c>
      <c r="O34" s="32">
        <v>2</v>
      </c>
      <c r="P34" s="28" t="s">
        <v>18</v>
      </c>
      <c r="Q34" s="28">
        <v>1</v>
      </c>
      <c r="R34" s="28">
        <v>1</v>
      </c>
      <c r="S34" s="33">
        <v>1</v>
      </c>
      <c r="T34" s="35" t="s">
        <v>90</v>
      </c>
      <c r="U34" s="57" t="s">
        <v>82</v>
      </c>
      <c r="V34" s="60">
        <v>1</v>
      </c>
      <c r="W34" s="61"/>
      <c r="X34" s="36"/>
      <c r="Z34" s="64">
        <f t="shared" si="10"/>
        <v>0.12560000000000002</v>
      </c>
      <c r="AB34">
        <f t="shared" ref="AB34" si="11">L34*N34</f>
        <v>84</v>
      </c>
      <c r="AC34" s="66" t="s">
        <v>101</v>
      </c>
    </row>
    <row r="35" spans="1:29" s="79" customFormat="1" ht="60.75" x14ac:dyDescent="0.25">
      <c r="A35" s="70">
        <v>32</v>
      </c>
      <c r="B35" s="71"/>
      <c r="C35" s="72" t="s">
        <v>27</v>
      </c>
      <c r="D35" s="70">
        <v>100</v>
      </c>
      <c r="E35" s="71"/>
      <c r="F35" s="71"/>
      <c r="G35" s="83"/>
      <c r="H35" s="62">
        <f t="shared" si="9"/>
        <v>314</v>
      </c>
      <c r="I35" s="74"/>
      <c r="J35" s="74"/>
      <c r="K35" s="75"/>
      <c r="L35" s="73">
        <v>25</v>
      </c>
      <c r="M35" s="74">
        <v>8</v>
      </c>
      <c r="N35" s="75">
        <v>10</v>
      </c>
      <c r="O35" s="62">
        <v>5</v>
      </c>
      <c r="P35" s="74" t="s">
        <v>20</v>
      </c>
      <c r="Q35" s="74">
        <v>4</v>
      </c>
      <c r="R35" s="74">
        <v>5</v>
      </c>
      <c r="S35" s="76">
        <v>5</v>
      </c>
      <c r="T35" s="77" t="s">
        <v>59</v>
      </c>
      <c r="U35" s="78" t="s">
        <v>21</v>
      </c>
      <c r="V35" s="74">
        <v>0</v>
      </c>
      <c r="W35" s="76"/>
      <c r="X35" s="77" t="s">
        <v>73</v>
      </c>
      <c r="Z35" s="79">
        <f>0.8*0.8*3.14</f>
        <v>2.0096000000000003</v>
      </c>
      <c r="AC35" s="80"/>
    </row>
    <row r="36" spans="1:29" s="79" customFormat="1" ht="60.75" x14ac:dyDescent="0.25">
      <c r="A36" s="70">
        <v>33</v>
      </c>
      <c r="B36" s="71"/>
      <c r="C36" s="72" t="s">
        <v>27</v>
      </c>
      <c r="D36" s="70">
        <v>110</v>
      </c>
      <c r="E36" s="71"/>
      <c r="F36" s="71"/>
      <c r="G36" s="83"/>
      <c r="H36" s="62">
        <f t="shared" si="9"/>
        <v>345.40000000000003</v>
      </c>
      <c r="I36" s="74"/>
      <c r="J36" s="74"/>
      <c r="K36" s="75"/>
      <c r="L36" s="73">
        <v>22</v>
      </c>
      <c r="M36" s="74">
        <v>4</v>
      </c>
      <c r="N36" s="75">
        <v>10</v>
      </c>
      <c r="O36" s="62">
        <v>5</v>
      </c>
      <c r="P36" s="74" t="s">
        <v>20</v>
      </c>
      <c r="Q36" s="74">
        <v>4</v>
      </c>
      <c r="R36" s="74">
        <v>5</v>
      </c>
      <c r="S36" s="76">
        <v>4</v>
      </c>
      <c r="T36" s="77" t="s">
        <v>58</v>
      </c>
      <c r="U36" s="78" t="s">
        <v>21</v>
      </c>
      <c r="V36" s="74">
        <v>0</v>
      </c>
      <c r="W36" s="76"/>
      <c r="X36" s="77" t="s">
        <v>73</v>
      </c>
      <c r="Z36" s="79">
        <f>1*3.14</f>
        <v>3.14</v>
      </c>
      <c r="AC36" s="80"/>
    </row>
    <row r="37" spans="1:29" s="79" customFormat="1" ht="36.75" x14ac:dyDescent="0.25">
      <c r="A37" s="70">
        <v>34</v>
      </c>
      <c r="B37" s="71"/>
      <c r="C37" s="72" t="s">
        <v>26</v>
      </c>
      <c r="D37" s="70">
        <v>22</v>
      </c>
      <c r="E37" s="71">
        <v>15</v>
      </c>
      <c r="F37" s="71"/>
      <c r="G37" s="83"/>
      <c r="H37" s="62">
        <f t="shared" ref="H37" si="12">D37*3.14</f>
        <v>69.08</v>
      </c>
      <c r="I37" s="74">
        <f>E37*3.14</f>
        <v>47.1</v>
      </c>
      <c r="J37" s="74"/>
      <c r="K37" s="75"/>
      <c r="L37" s="73">
        <v>12</v>
      </c>
      <c r="M37" s="74">
        <v>5</v>
      </c>
      <c r="N37" s="75">
        <v>4</v>
      </c>
      <c r="O37" s="62">
        <v>2</v>
      </c>
      <c r="P37" s="74" t="s">
        <v>20</v>
      </c>
      <c r="Q37" s="74">
        <v>2</v>
      </c>
      <c r="R37" s="74">
        <v>2</v>
      </c>
      <c r="S37" s="76">
        <v>3</v>
      </c>
      <c r="T37" s="77" t="s">
        <v>60</v>
      </c>
      <c r="U37" s="78" t="s">
        <v>21</v>
      </c>
      <c r="V37" s="74">
        <v>1</v>
      </c>
      <c r="W37" s="76"/>
      <c r="X37" s="77" t="s">
        <v>71</v>
      </c>
      <c r="Z37" s="79">
        <f t="shared" ref="Z37:Z38" si="13">0.2*0.2*3.14</f>
        <v>0.12560000000000002</v>
      </c>
      <c r="AC37" s="80"/>
    </row>
    <row r="38" spans="1:29" ht="24.75" x14ac:dyDescent="0.25">
      <c r="A38" s="4">
        <v>35</v>
      </c>
      <c r="B38" s="1"/>
      <c r="C38" s="50" t="s">
        <v>26</v>
      </c>
      <c r="D38" s="27">
        <f t="shared" ref="D38" si="14">H38/3.14</f>
        <v>72.929936305732483</v>
      </c>
      <c r="E38" s="1"/>
      <c r="F38" s="1"/>
      <c r="G38" s="5"/>
      <c r="H38" s="32">
        <v>229</v>
      </c>
      <c r="I38" s="28"/>
      <c r="J38" s="28"/>
      <c r="K38" s="29"/>
      <c r="L38" s="27">
        <v>25</v>
      </c>
      <c r="M38" s="28">
        <v>4</v>
      </c>
      <c r="N38" s="29">
        <v>20</v>
      </c>
      <c r="O38" s="32">
        <v>4</v>
      </c>
      <c r="P38" s="28" t="s">
        <v>18</v>
      </c>
      <c r="Q38" s="28">
        <v>1</v>
      </c>
      <c r="R38" s="28">
        <v>2</v>
      </c>
      <c r="S38" s="33">
        <v>1</v>
      </c>
      <c r="T38" s="35" t="s">
        <v>91</v>
      </c>
      <c r="U38" s="62" t="s">
        <v>82</v>
      </c>
      <c r="V38" s="60">
        <v>1</v>
      </c>
      <c r="W38" s="61"/>
      <c r="X38" s="63"/>
      <c r="Z38" s="64">
        <f t="shared" si="13"/>
        <v>0.12560000000000002</v>
      </c>
      <c r="AB38">
        <f t="shared" ref="AB38:AB39" si="15">L38*N38</f>
        <v>500</v>
      </c>
      <c r="AC38" s="66" t="s">
        <v>104</v>
      </c>
    </row>
    <row r="39" spans="1:29" ht="36.75" x14ac:dyDescent="0.25">
      <c r="A39" s="4">
        <v>36</v>
      </c>
      <c r="B39" s="1"/>
      <c r="C39" s="49" t="s">
        <v>28</v>
      </c>
      <c r="D39" s="4">
        <v>48</v>
      </c>
      <c r="E39" s="1"/>
      <c r="F39" s="1"/>
      <c r="G39" s="5"/>
      <c r="H39" s="32">
        <f t="shared" ref="H39" si="16">D39*3.14</f>
        <v>150.72</v>
      </c>
      <c r="I39" s="28"/>
      <c r="J39" s="28"/>
      <c r="K39" s="29"/>
      <c r="L39" s="27">
        <v>12</v>
      </c>
      <c r="M39" s="28">
        <v>3.5</v>
      </c>
      <c r="N39" s="29">
        <v>8</v>
      </c>
      <c r="O39" s="32">
        <v>3</v>
      </c>
      <c r="P39" s="28" t="s">
        <v>18</v>
      </c>
      <c r="Q39" s="28">
        <v>1</v>
      </c>
      <c r="R39" s="28">
        <v>2</v>
      </c>
      <c r="S39" s="33">
        <v>1</v>
      </c>
      <c r="T39" s="35" t="s">
        <v>92</v>
      </c>
      <c r="U39" s="57" t="s">
        <v>82</v>
      </c>
      <c r="V39" s="60">
        <v>1</v>
      </c>
      <c r="W39" s="61"/>
      <c r="X39" s="36"/>
      <c r="AB39">
        <f t="shared" si="15"/>
        <v>96</v>
      </c>
      <c r="AC39" s="66" t="s">
        <v>101</v>
      </c>
    </row>
    <row r="40" spans="1:29" s="79" customFormat="1" ht="48.75" x14ac:dyDescent="0.25">
      <c r="A40" s="70">
        <v>37</v>
      </c>
      <c r="B40" s="71"/>
      <c r="C40" s="72" t="s">
        <v>26</v>
      </c>
      <c r="D40" s="70">
        <v>13</v>
      </c>
      <c r="E40" s="71"/>
      <c r="F40" s="71"/>
      <c r="G40" s="83"/>
      <c r="H40" s="62">
        <f t="shared" ref="H40:H44" si="17">D40*3.14</f>
        <v>40.82</v>
      </c>
      <c r="I40" s="74"/>
      <c r="J40" s="74"/>
      <c r="K40" s="75"/>
      <c r="L40" s="73">
        <v>8</v>
      </c>
      <c r="M40" s="74">
        <v>5</v>
      </c>
      <c r="N40" s="75">
        <v>2</v>
      </c>
      <c r="O40" s="62">
        <v>2</v>
      </c>
      <c r="P40" s="74" t="s">
        <v>20</v>
      </c>
      <c r="Q40" s="74">
        <v>2</v>
      </c>
      <c r="R40" s="74">
        <v>2</v>
      </c>
      <c r="S40" s="76">
        <v>2</v>
      </c>
      <c r="T40" s="63" t="s">
        <v>61</v>
      </c>
      <c r="U40" s="78" t="s">
        <v>21</v>
      </c>
      <c r="V40" s="74">
        <v>1</v>
      </c>
      <c r="X40" s="77" t="s">
        <v>153</v>
      </c>
      <c r="Z40" s="79">
        <f t="shared" ref="Z40:Z42" si="18">0.2*0.2*3.14</f>
        <v>0.12560000000000002</v>
      </c>
      <c r="AC40" s="80"/>
    </row>
    <row r="41" spans="1:29" s="79" customFormat="1" ht="36.75" x14ac:dyDescent="0.25">
      <c r="A41" s="70">
        <v>38</v>
      </c>
      <c r="B41" s="71"/>
      <c r="C41" s="72" t="s">
        <v>36</v>
      </c>
      <c r="D41" s="70">
        <v>65</v>
      </c>
      <c r="E41" s="71"/>
      <c r="F41" s="71"/>
      <c r="G41" s="83"/>
      <c r="H41" s="62">
        <f t="shared" si="17"/>
        <v>204.1</v>
      </c>
      <c r="I41" s="74"/>
      <c r="J41" s="74"/>
      <c r="K41" s="75"/>
      <c r="L41" s="73">
        <v>15</v>
      </c>
      <c r="M41" s="74">
        <v>2.5</v>
      </c>
      <c r="N41" s="75">
        <v>12</v>
      </c>
      <c r="O41" s="62">
        <v>4</v>
      </c>
      <c r="P41" s="74" t="s">
        <v>20</v>
      </c>
      <c r="Q41" s="74">
        <v>3</v>
      </c>
      <c r="R41" s="74">
        <v>4</v>
      </c>
      <c r="S41" s="76">
        <v>4</v>
      </c>
      <c r="T41" s="77" t="s">
        <v>62</v>
      </c>
      <c r="U41" s="78" t="s">
        <v>21</v>
      </c>
      <c r="V41" s="74">
        <v>0</v>
      </c>
      <c r="W41" s="76"/>
      <c r="X41" s="77" t="s">
        <v>146</v>
      </c>
      <c r="Z41" s="79">
        <f>0.5*0.5*3.14</f>
        <v>0.78500000000000003</v>
      </c>
      <c r="AC41" s="80"/>
    </row>
    <row r="42" spans="1:29" s="79" customFormat="1" ht="36.75" x14ac:dyDescent="0.25">
      <c r="A42" s="70">
        <v>39</v>
      </c>
      <c r="B42" s="71"/>
      <c r="C42" s="72" t="s">
        <v>26</v>
      </c>
      <c r="D42" s="70">
        <v>25</v>
      </c>
      <c r="E42" s="71"/>
      <c r="F42" s="71"/>
      <c r="G42" s="83"/>
      <c r="H42" s="62">
        <f t="shared" si="17"/>
        <v>78.5</v>
      </c>
      <c r="I42" s="74"/>
      <c r="J42" s="74"/>
      <c r="K42" s="75"/>
      <c r="L42" s="73">
        <v>9</v>
      </c>
      <c r="M42" s="74">
        <v>4</v>
      </c>
      <c r="N42" s="75">
        <v>6</v>
      </c>
      <c r="O42" s="62">
        <v>3</v>
      </c>
      <c r="P42" s="74" t="s">
        <v>19</v>
      </c>
      <c r="Q42" s="74">
        <v>2</v>
      </c>
      <c r="R42" s="74">
        <v>3</v>
      </c>
      <c r="S42" s="76">
        <v>2</v>
      </c>
      <c r="T42" s="77" t="s">
        <v>63</v>
      </c>
      <c r="U42" s="78" t="s">
        <v>21</v>
      </c>
      <c r="V42" s="74">
        <v>1</v>
      </c>
      <c r="W42" s="76"/>
      <c r="X42" s="77" t="s">
        <v>146</v>
      </c>
      <c r="Z42" s="79">
        <f t="shared" si="18"/>
        <v>0.12560000000000002</v>
      </c>
      <c r="AC42" s="80"/>
    </row>
    <row r="43" spans="1:29" x14ac:dyDescent="0.25">
      <c r="A43" s="4">
        <v>40</v>
      </c>
      <c r="B43" s="1"/>
      <c r="C43" s="50" t="s">
        <v>26</v>
      </c>
      <c r="D43" s="4">
        <v>35</v>
      </c>
      <c r="E43" s="1"/>
      <c r="F43" s="1"/>
      <c r="G43" s="5"/>
      <c r="H43" s="32">
        <f t="shared" si="17"/>
        <v>109.9</v>
      </c>
      <c r="I43" s="28"/>
      <c r="J43" s="28"/>
      <c r="K43" s="29"/>
      <c r="L43" s="27">
        <v>12</v>
      </c>
      <c r="M43" s="28">
        <v>4</v>
      </c>
      <c r="N43" s="29">
        <v>8</v>
      </c>
      <c r="O43" s="32">
        <v>2</v>
      </c>
      <c r="P43" s="28" t="s">
        <v>18</v>
      </c>
      <c r="Q43" s="28">
        <v>1</v>
      </c>
      <c r="R43" s="28">
        <v>2</v>
      </c>
      <c r="S43" s="33">
        <v>1</v>
      </c>
      <c r="T43" s="36" t="s">
        <v>93</v>
      </c>
      <c r="U43" s="57" t="s">
        <v>82</v>
      </c>
      <c r="V43" s="60">
        <v>1</v>
      </c>
      <c r="W43" s="61"/>
      <c r="X43" s="36"/>
      <c r="AB43">
        <f t="shared" ref="AB43:AB44" si="19">L43*N43</f>
        <v>96</v>
      </c>
      <c r="AC43" s="66" t="s">
        <v>101</v>
      </c>
    </row>
    <row r="44" spans="1:29" x14ac:dyDescent="0.25">
      <c r="A44" s="4">
        <v>41</v>
      </c>
      <c r="B44" s="1"/>
      <c r="C44" s="50" t="s">
        <v>36</v>
      </c>
      <c r="D44" s="4">
        <v>80</v>
      </c>
      <c r="E44" s="1"/>
      <c r="F44" s="1"/>
      <c r="G44" s="5"/>
      <c r="H44" s="32">
        <f t="shared" si="17"/>
        <v>251.20000000000002</v>
      </c>
      <c r="I44" s="28"/>
      <c r="J44" s="28"/>
      <c r="K44" s="29"/>
      <c r="L44" s="27">
        <v>18</v>
      </c>
      <c r="M44" s="28">
        <v>4</v>
      </c>
      <c r="N44" s="29">
        <v>10</v>
      </c>
      <c r="O44" s="32">
        <v>4</v>
      </c>
      <c r="P44" s="28" t="s">
        <v>19</v>
      </c>
      <c r="Q44" s="28">
        <v>2</v>
      </c>
      <c r="R44" s="28">
        <v>2</v>
      </c>
      <c r="S44" s="33">
        <v>3</v>
      </c>
      <c r="T44" s="36" t="s">
        <v>94</v>
      </c>
      <c r="U44" s="57" t="s">
        <v>82</v>
      </c>
      <c r="V44" s="60">
        <v>1</v>
      </c>
      <c r="W44" s="61"/>
      <c r="X44" s="36"/>
      <c r="AB44">
        <f t="shared" si="19"/>
        <v>180</v>
      </c>
      <c r="AC44" s="66" t="s">
        <v>102</v>
      </c>
    </row>
    <row r="45" spans="1:29" s="79" customFormat="1" ht="36.75" x14ac:dyDescent="0.25">
      <c r="A45" s="70">
        <v>42</v>
      </c>
      <c r="B45" s="71"/>
      <c r="C45" s="72" t="s">
        <v>36</v>
      </c>
      <c r="D45" s="85">
        <v>50</v>
      </c>
      <c r="E45" s="71"/>
      <c r="F45" s="71"/>
      <c r="G45" s="83"/>
      <c r="H45" s="62">
        <f t="shared" ref="H45:K52" si="20">D45*3.14</f>
        <v>157</v>
      </c>
      <c r="I45" s="74"/>
      <c r="J45" s="74"/>
      <c r="K45" s="75"/>
      <c r="L45" s="73">
        <v>15</v>
      </c>
      <c r="M45" s="74">
        <v>3</v>
      </c>
      <c r="N45" s="75">
        <v>8</v>
      </c>
      <c r="O45" s="62">
        <v>5</v>
      </c>
      <c r="P45" s="74" t="s">
        <v>64</v>
      </c>
      <c r="Q45" s="74">
        <v>4</v>
      </c>
      <c r="R45" s="74">
        <v>4</v>
      </c>
      <c r="S45" s="76">
        <v>5</v>
      </c>
      <c r="T45" s="77" t="s">
        <v>65</v>
      </c>
      <c r="U45" s="78" t="s">
        <v>21</v>
      </c>
      <c r="V45" s="74">
        <v>0</v>
      </c>
      <c r="W45" s="76"/>
      <c r="X45" s="77" t="s">
        <v>73</v>
      </c>
      <c r="Z45" s="79">
        <f>0.4*0.4*3.14</f>
        <v>0.50240000000000007</v>
      </c>
      <c r="AC45" s="80"/>
    </row>
    <row r="46" spans="1:29" s="79" customFormat="1" ht="36.75" x14ac:dyDescent="0.25">
      <c r="A46" s="70">
        <v>43</v>
      </c>
      <c r="B46" s="71"/>
      <c r="C46" s="72" t="s">
        <v>36</v>
      </c>
      <c r="D46" s="70">
        <v>120</v>
      </c>
      <c r="E46" s="71"/>
      <c r="F46" s="71"/>
      <c r="G46" s="83"/>
      <c r="H46" s="62">
        <f t="shared" si="20"/>
        <v>376.8</v>
      </c>
      <c r="I46" s="74"/>
      <c r="J46" s="74"/>
      <c r="K46" s="75"/>
      <c r="L46" s="73">
        <v>18</v>
      </c>
      <c r="M46" s="74">
        <v>3</v>
      </c>
      <c r="N46" s="75">
        <v>12</v>
      </c>
      <c r="O46" s="62">
        <v>5</v>
      </c>
      <c r="P46" s="74" t="s">
        <v>20</v>
      </c>
      <c r="Q46" s="74">
        <v>5</v>
      </c>
      <c r="R46" s="74">
        <v>5</v>
      </c>
      <c r="S46" s="76">
        <v>5</v>
      </c>
      <c r="T46" s="77" t="s">
        <v>66</v>
      </c>
      <c r="U46" s="78" t="s">
        <v>21</v>
      </c>
      <c r="V46" s="74">
        <v>0</v>
      </c>
      <c r="W46" s="76"/>
      <c r="X46" s="77" t="s">
        <v>73</v>
      </c>
      <c r="AC46" s="80"/>
    </row>
    <row r="47" spans="1:29" s="79" customFormat="1" ht="36.75" x14ac:dyDescent="0.25">
      <c r="A47" s="70">
        <v>44</v>
      </c>
      <c r="B47" s="71"/>
      <c r="C47" s="72" t="s">
        <v>36</v>
      </c>
      <c r="D47" s="70">
        <v>110</v>
      </c>
      <c r="E47" s="71"/>
      <c r="F47" s="71"/>
      <c r="G47" s="83"/>
      <c r="H47" s="62">
        <f t="shared" si="20"/>
        <v>345.40000000000003</v>
      </c>
      <c r="I47" s="74"/>
      <c r="J47" s="74"/>
      <c r="K47" s="75"/>
      <c r="L47" s="73">
        <v>18</v>
      </c>
      <c r="M47" s="74">
        <v>3.5</v>
      </c>
      <c r="N47" s="75">
        <v>8</v>
      </c>
      <c r="O47" s="62">
        <v>5</v>
      </c>
      <c r="P47" s="74" t="s">
        <v>20</v>
      </c>
      <c r="Q47" s="74">
        <v>5</v>
      </c>
      <c r="R47" s="74">
        <v>5</v>
      </c>
      <c r="S47" s="76">
        <v>5</v>
      </c>
      <c r="T47" s="77" t="s">
        <v>67</v>
      </c>
      <c r="U47" s="78" t="s">
        <v>21</v>
      </c>
      <c r="V47" s="74">
        <v>0</v>
      </c>
      <c r="W47" s="76"/>
      <c r="X47" s="77" t="s">
        <v>73</v>
      </c>
      <c r="AC47" s="80"/>
    </row>
    <row r="48" spans="1:29" ht="36.75" x14ac:dyDescent="0.25">
      <c r="A48" s="4">
        <v>45</v>
      </c>
      <c r="B48" s="1"/>
      <c r="C48" s="50" t="s">
        <v>95</v>
      </c>
      <c r="D48" s="4">
        <v>35</v>
      </c>
      <c r="E48" s="1"/>
      <c r="F48" s="1"/>
      <c r="G48" s="5"/>
      <c r="H48" s="32">
        <f t="shared" si="20"/>
        <v>109.9</v>
      </c>
      <c r="I48" s="28"/>
      <c r="J48" s="28"/>
      <c r="K48" s="29"/>
      <c r="L48" s="27">
        <v>15</v>
      </c>
      <c r="M48" s="28">
        <v>4</v>
      </c>
      <c r="N48" s="29">
        <v>7</v>
      </c>
      <c r="O48" s="32">
        <v>4</v>
      </c>
      <c r="P48" s="28" t="s">
        <v>19</v>
      </c>
      <c r="Q48" s="28">
        <v>2</v>
      </c>
      <c r="R48" s="28">
        <v>3</v>
      </c>
      <c r="S48" s="33">
        <v>2</v>
      </c>
      <c r="T48" s="35" t="s">
        <v>96</v>
      </c>
      <c r="U48" s="57" t="s">
        <v>82</v>
      </c>
      <c r="V48" s="60">
        <v>1</v>
      </c>
      <c r="W48" s="61"/>
      <c r="X48" s="36"/>
      <c r="AB48">
        <f t="shared" ref="AB48" si="21">L48*N48</f>
        <v>105</v>
      </c>
      <c r="AC48" s="66" t="s">
        <v>102</v>
      </c>
    </row>
    <row r="49" spans="1:29" s="79" customFormat="1" ht="24.75" x14ac:dyDescent="0.25">
      <c r="A49" s="70">
        <v>46</v>
      </c>
      <c r="B49" s="71"/>
      <c r="C49" s="72" t="s">
        <v>36</v>
      </c>
      <c r="D49" s="70">
        <v>55</v>
      </c>
      <c r="E49" s="71"/>
      <c r="F49" s="71"/>
      <c r="G49" s="83"/>
      <c r="H49" s="62">
        <f t="shared" si="20"/>
        <v>172.70000000000002</v>
      </c>
      <c r="I49" s="74"/>
      <c r="J49" s="74"/>
      <c r="K49" s="75"/>
      <c r="L49" s="73">
        <v>2</v>
      </c>
      <c r="M49" s="74">
        <v>1.5</v>
      </c>
      <c r="N49" s="75">
        <v>1.5</v>
      </c>
      <c r="O49" s="62">
        <v>5</v>
      </c>
      <c r="P49" s="74" t="s">
        <v>20</v>
      </c>
      <c r="Q49" s="74">
        <v>5</v>
      </c>
      <c r="R49" s="74">
        <v>5</v>
      </c>
      <c r="S49" s="76">
        <v>5</v>
      </c>
      <c r="T49" s="63" t="s">
        <v>68</v>
      </c>
      <c r="U49" s="78" t="s">
        <v>21</v>
      </c>
      <c r="V49" s="74">
        <v>0</v>
      </c>
      <c r="W49" s="76"/>
      <c r="X49" s="77" t="s">
        <v>70</v>
      </c>
      <c r="Z49" s="79">
        <f>0.4*0.4*3.14</f>
        <v>0.50240000000000007</v>
      </c>
      <c r="AC49" s="80"/>
    </row>
    <row r="50" spans="1:29" s="79" customFormat="1" ht="48.75" x14ac:dyDescent="0.25">
      <c r="A50" s="70">
        <v>47</v>
      </c>
      <c r="B50" s="71"/>
      <c r="C50" s="72" t="s">
        <v>36</v>
      </c>
      <c r="D50" s="70">
        <v>75</v>
      </c>
      <c r="E50" s="71"/>
      <c r="F50" s="71"/>
      <c r="G50" s="83"/>
      <c r="H50" s="62">
        <f t="shared" si="20"/>
        <v>235.5</v>
      </c>
      <c r="I50" s="74"/>
      <c r="J50" s="74"/>
      <c r="K50" s="75"/>
      <c r="L50" s="73">
        <v>18</v>
      </c>
      <c r="M50" s="74">
        <v>3</v>
      </c>
      <c r="N50" s="75">
        <v>10</v>
      </c>
      <c r="O50" s="62">
        <v>4</v>
      </c>
      <c r="P50" s="74" t="s">
        <v>20</v>
      </c>
      <c r="Q50" s="74">
        <v>4</v>
      </c>
      <c r="R50" s="74">
        <v>4</v>
      </c>
      <c r="S50" s="76">
        <v>3</v>
      </c>
      <c r="T50" s="77" t="s">
        <v>69</v>
      </c>
      <c r="U50" s="78" t="s">
        <v>21</v>
      </c>
      <c r="V50" s="74">
        <v>1</v>
      </c>
      <c r="W50" s="76"/>
      <c r="X50" s="77" t="s">
        <v>70</v>
      </c>
      <c r="Z50" s="79">
        <f>0.6*0.6*3.14</f>
        <v>1.1304000000000001</v>
      </c>
      <c r="AC50" s="80"/>
    </row>
    <row r="51" spans="1:29" s="79" customFormat="1" ht="36.75" x14ac:dyDescent="0.25">
      <c r="A51" s="70">
        <v>48</v>
      </c>
      <c r="B51" s="71"/>
      <c r="C51" s="72" t="s">
        <v>36</v>
      </c>
      <c r="D51" s="70">
        <v>50</v>
      </c>
      <c r="E51" s="71"/>
      <c r="F51" s="71"/>
      <c r="G51" s="83"/>
      <c r="H51" s="62">
        <f t="shared" si="20"/>
        <v>157</v>
      </c>
      <c r="I51" s="74"/>
      <c r="J51" s="74"/>
      <c r="K51" s="75"/>
      <c r="L51" s="73">
        <v>12</v>
      </c>
      <c r="M51" s="74">
        <v>2.5</v>
      </c>
      <c r="N51" s="75">
        <v>7</v>
      </c>
      <c r="O51" s="62">
        <v>3</v>
      </c>
      <c r="P51" s="74" t="s">
        <v>19</v>
      </c>
      <c r="Q51" s="74">
        <v>3</v>
      </c>
      <c r="R51" s="74">
        <v>3</v>
      </c>
      <c r="S51" s="76">
        <v>2</v>
      </c>
      <c r="T51" s="63" t="s">
        <v>74</v>
      </c>
      <c r="U51" s="78" t="s">
        <v>21</v>
      </c>
      <c r="V51" s="74">
        <v>1</v>
      </c>
      <c r="X51" s="77" t="s">
        <v>75</v>
      </c>
      <c r="Z51" s="79">
        <f>0.4*0.4*3.14</f>
        <v>0.50240000000000007</v>
      </c>
      <c r="AC51" s="80"/>
    </row>
    <row r="52" spans="1:29" ht="24.75" x14ac:dyDescent="0.25">
      <c r="A52" s="4">
        <v>49</v>
      </c>
      <c r="B52" s="1"/>
      <c r="C52" s="49" t="s">
        <v>28</v>
      </c>
      <c r="D52" s="4">
        <v>50</v>
      </c>
      <c r="E52" s="1">
        <v>30</v>
      </c>
      <c r="F52" s="1">
        <v>15</v>
      </c>
      <c r="G52" s="5">
        <v>12</v>
      </c>
      <c r="H52" s="32">
        <f t="shared" si="20"/>
        <v>157</v>
      </c>
      <c r="I52" s="32">
        <f t="shared" si="20"/>
        <v>94.2</v>
      </c>
      <c r="J52" s="32">
        <f t="shared" si="20"/>
        <v>47.1</v>
      </c>
      <c r="K52" s="32">
        <f t="shared" si="20"/>
        <v>37.68</v>
      </c>
      <c r="L52" s="27">
        <v>15</v>
      </c>
      <c r="M52" s="28">
        <v>7</v>
      </c>
      <c r="N52" s="29">
        <v>8</v>
      </c>
      <c r="O52" s="32">
        <v>2</v>
      </c>
      <c r="P52" s="28" t="s">
        <v>19</v>
      </c>
      <c r="Q52" s="28">
        <v>1</v>
      </c>
      <c r="R52" s="28">
        <v>2</v>
      </c>
      <c r="S52" s="33">
        <v>2</v>
      </c>
      <c r="T52" s="35" t="s">
        <v>97</v>
      </c>
      <c r="U52" s="57" t="s">
        <v>82</v>
      </c>
      <c r="V52" s="60">
        <v>1</v>
      </c>
      <c r="W52" s="61"/>
      <c r="X52" s="36"/>
      <c r="AB52">
        <f t="shared" ref="AB52" si="22">L52*N52</f>
        <v>120</v>
      </c>
      <c r="AC52" s="66" t="s">
        <v>102</v>
      </c>
    </row>
    <row r="53" spans="1:29" s="79" customFormat="1" ht="48.75" x14ac:dyDescent="0.25">
      <c r="A53" s="70">
        <v>50</v>
      </c>
      <c r="B53" s="71"/>
      <c r="C53" s="72" t="s">
        <v>36</v>
      </c>
      <c r="D53" s="70">
        <v>55</v>
      </c>
      <c r="E53" s="71">
        <v>60</v>
      </c>
      <c r="F53" s="71"/>
      <c r="G53" s="83"/>
      <c r="H53" s="62">
        <f t="shared" ref="H53" si="23">D53*3.14</f>
        <v>172.70000000000002</v>
      </c>
      <c r="I53" s="74">
        <f>E53*3.14</f>
        <v>188.4</v>
      </c>
      <c r="J53" s="74"/>
      <c r="K53" s="75"/>
      <c r="L53" s="73">
        <v>18</v>
      </c>
      <c r="M53" s="74">
        <v>3</v>
      </c>
      <c r="N53" s="75">
        <v>12</v>
      </c>
      <c r="O53" s="62">
        <v>3</v>
      </c>
      <c r="P53" s="74" t="s">
        <v>19</v>
      </c>
      <c r="Q53" s="74">
        <v>3</v>
      </c>
      <c r="R53" s="74">
        <v>3</v>
      </c>
      <c r="S53" s="76">
        <v>2</v>
      </c>
      <c r="T53" s="63" t="s">
        <v>76</v>
      </c>
      <c r="U53" s="78" t="s">
        <v>21</v>
      </c>
      <c r="V53" s="74">
        <v>1</v>
      </c>
      <c r="X53" s="77" t="s">
        <v>77</v>
      </c>
      <c r="Z53" s="79">
        <f>0.4*0.4*3.14</f>
        <v>0.50240000000000007</v>
      </c>
      <c r="AC53" s="80"/>
    </row>
    <row r="54" spans="1:29" s="79" customFormat="1" ht="48.75" x14ac:dyDescent="0.25">
      <c r="A54" s="70">
        <v>51</v>
      </c>
      <c r="B54" s="71"/>
      <c r="C54" s="72" t="s">
        <v>27</v>
      </c>
      <c r="D54" s="70">
        <v>55</v>
      </c>
      <c r="E54" s="70">
        <v>25</v>
      </c>
      <c r="F54" s="71"/>
      <c r="G54" s="83"/>
      <c r="H54" s="62">
        <f t="shared" ref="H54:H57" si="24">D54*3.14</f>
        <v>172.70000000000002</v>
      </c>
      <c r="I54" s="74">
        <f>E54*3.14</f>
        <v>78.5</v>
      </c>
      <c r="J54" s="74"/>
      <c r="K54" s="75"/>
      <c r="L54" s="73">
        <v>14</v>
      </c>
      <c r="M54" s="74">
        <v>4</v>
      </c>
      <c r="N54" s="75">
        <v>6</v>
      </c>
      <c r="O54" s="62">
        <v>3</v>
      </c>
      <c r="P54" s="74" t="s">
        <v>19</v>
      </c>
      <c r="Q54" s="74">
        <v>3</v>
      </c>
      <c r="R54" s="74">
        <v>3</v>
      </c>
      <c r="S54" s="76">
        <v>2</v>
      </c>
      <c r="T54" s="63" t="s">
        <v>78</v>
      </c>
      <c r="U54" s="78" t="s">
        <v>21</v>
      </c>
      <c r="V54" s="74">
        <v>1</v>
      </c>
      <c r="X54" s="77" t="s">
        <v>77</v>
      </c>
      <c r="Z54" s="79">
        <f>0.5*0.5*3.14</f>
        <v>0.78500000000000003</v>
      </c>
      <c r="AC54" s="80"/>
    </row>
    <row r="55" spans="1:29" ht="24.75" x14ac:dyDescent="0.25">
      <c r="A55" s="4">
        <v>53</v>
      </c>
      <c r="B55" s="1"/>
      <c r="C55" s="49" t="s">
        <v>28</v>
      </c>
      <c r="D55" s="4">
        <v>30</v>
      </c>
      <c r="E55" s="1">
        <v>20</v>
      </c>
      <c r="F55" s="1">
        <v>10</v>
      </c>
      <c r="G55" s="5">
        <v>10</v>
      </c>
      <c r="H55" s="32">
        <f t="shared" si="24"/>
        <v>94.2</v>
      </c>
      <c r="I55" s="32">
        <f t="shared" ref="I55" si="25">E55*3.14</f>
        <v>62.800000000000004</v>
      </c>
      <c r="J55" s="32">
        <f t="shared" ref="J55" si="26">F55*3.14</f>
        <v>31.400000000000002</v>
      </c>
      <c r="K55" s="32">
        <f t="shared" ref="K55" si="27">G55*3.14</f>
        <v>31.400000000000002</v>
      </c>
      <c r="L55" s="27">
        <v>9</v>
      </c>
      <c r="M55" s="28">
        <v>3</v>
      </c>
      <c r="N55" s="29">
        <v>8</v>
      </c>
      <c r="O55" s="32">
        <v>3</v>
      </c>
      <c r="P55" s="28" t="s">
        <v>19</v>
      </c>
      <c r="Q55" s="28">
        <v>1</v>
      </c>
      <c r="R55" s="28">
        <v>3</v>
      </c>
      <c r="S55" s="33">
        <v>1</v>
      </c>
      <c r="T55" s="35" t="s">
        <v>98</v>
      </c>
      <c r="U55" s="57" t="s">
        <v>82</v>
      </c>
      <c r="V55" s="60">
        <v>1</v>
      </c>
      <c r="W55" s="61"/>
      <c r="X55" s="36"/>
      <c r="AB55">
        <f t="shared" ref="AB55:AB57" si="28">L55*N55</f>
        <v>72</v>
      </c>
      <c r="AC55" s="66" t="s">
        <v>101</v>
      </c>
    </row>
    <row r="56" spans="1:29" ht="24.75" x14ac:dyDescent="0.25">
      <c r="A56" s="4">
        <v>54</v>
      </c>
      <c r="B56" s="1"/>
      <c r="C56" s="49" t="s">
        <v>28</v>
      </c>
      <c r="D56" s="4">
        <v>20</v>
      </c>
      <c r="E56" s="1">
        <v>20</v>
      </c>
      <c r="F56" s="1">
        <v>20</v>
      </c>
      <c r="G56" s="5">
        <v>20</v>
      </c>
      <c r="H56" s="32">
        <f t="shared" ref="H56" si="29">D56*3.14</f>
        <v>62.800000000000004</v>
      </c>
      <c r="I56" s="32">
        <f t="shared" ref="I56" si="30">E56*3.14</f>
        <v>62.800000000000004</v>
      </c>
      <c r="J56" s="32">
        <f t="shared" ref="J56" si="31">F56*3.14</f>
        <v>62.800000000000004</v>
      </c>
      <c r="K56" s="32">
        <f t="shared" ref="K56" si="32">G56*3.14</f>
        <v>62.800000000000004</v>
      </c>
      <c r="L56" s="27">
        <v>6</v>
      </c>
      <c r="M56" s="28">
        <v>0.5</v>
      </c>
      <c r="N56" s="29">
        <v>6</v>
      </c>
      <c r="O56" s="32">
        <v>3</v>
      </c>
      <c r="P56" s="28" t="s">
        <v>19</v>
      </c>
      <c r="Q56" s="28">
        <v>1</v>
      </c>
      <c r="R56" s="28">
        <v>2</v>
      </c>
      <c r="S56" s="33">
        <v>2</v>
      </c>
      <c r="T56" s="35" t="s">
        <v>97</v>
      </c>
      <c r="U56" s="57" t="s">
        <v>82</v>
      </c>
      <c r="V56" s="60">
        <v>1</v>
      </c>
      <c r="W56" s="61"/>
      <c r="X56" s="36"/>
      <c r="AB56">
        <f t="shared" si="28"/>
        <v>36</v>
      </c>
      <c r="AC56" s="66" t="s">
        <v>100</v>
      </c>
    </row>
    <row r="57" spans="1:29" ht="24.75" x14ac:dyDescent="0.25">
      <c r="A57" s="4">
        <v>55</v>
      </c>
      <c r="B57" s="1"/>
      <c r="C57" s="49" t="s">
        <v>28</v>
      </c>
      <c r="D57" s="27">
        <v>75</v>
      </c>
      <c r="E57" s="1"/>
      <c r="F57" s="1"/>
      <c r="G57" s="5"/>
      <c r="H57" s="32">
        <f t="shared" si="24"/>
        <v>235.5</v>
      </c>
      <c r="I57" s="28"/>
      <c r="J57" s="28"/>
      <c r="K57" s="29"/>
      <c r="L57" s="27">
        <v>9</v>
      </c>
      <c r="M57" s="28">
        <v>3</v>
      </c>
      <c r="N57" s="29">
        <v>12</v>
      </c>
      <c r="O57" s="32">
        <v>4</v>
      </c>
      <c r="P57" s="28" t="s">
        <v>19</v>
      </c>
      <c r="Q57" s="28">
        <v>2</v>
      </c>
      <c r="R57" s="28">
        <v>4</v>
      </c>
      <c r="S57" s="33">
        <v>4</v>
      </c>
      <c r="T57" s="35" t="s">
        <v>99</v>
      </c>
      <c r="U57" s="57" t="s">
        <v>82</v>
      </c>
      <c r="V57" s="60">
        <v>1</v>
      </c>
      <c r="W57" s="61"/>
      <c r="AB57">
        <f t="shared" si="28"/>
        <v>108</v>
      </c>
      <c r="AC57" s="66" t="s">
        <v>102</v>
      </c>
    </row>
    <row r="58" spans="1:29" s="79" customFormat="1" ht="51.75" x14ac:dyDescent="0.25">
      <c r="A58" s="81" t="s">
        <v>108</v>
      </c>
      <c r="B58" s="71"/>
      <c r="C58" s="86" t="s">
        <v>139</v>
      </c>
      <c r="D58" s="70" t="s">
        <v>120</v>
      </c>
      <c r="E58" s="71"/>
      <c r="F58" s="71"/>
      <c r="G58" s="83"/>
      <c r="H58" s="62"/>
      <c r="I58" s="74"/>
      <c r="J58" s="74"/>
      <c r="K58" s="75"/>
      <c r="L58" s="73" t="s">
        <v>140</v>
      </c>
      <c r="M58" s="74"/>
      <c r="N58" s="75"/>
      <c r="O58" s="62">
        <v>2.4</v>
      </c>
      <c r="P58" s="74" t="s">
        <v>20</v>
      </c>
      <c r="Q58" s="74">
        <v>2</v>
      </c>
      <c r="R58" s="74">
        <v>3</v>
      </c>
      <c r="S58" s="76">
        <v>2</v>
      </c>
      <c r="T58" s="77" t="s">
        <v>144</v>
      </c>
      <c r="U58" s="62" t="s">
        <v>21</v>
      </c>
      <c r="V58" s="74">
        <v>1</v>
      </c>
      <c r="W58" s="76"/>
      <c r="X58" s="77" t="s">
        <v>141</v>
      </c>
      <c r="AC58" s="80"/>
    </row>
    <row r="59" spans="1:29" s="79" customFormat="1" ht="48.75" x14ac:dyDescent="0.25">
      <c r="A59" s="81" t="s">
        <v>105</v>
      </c>
      <c r="B59" s="71"/>
      <c r="C59" s="86" t="s">
        <v>128</v>
      </c>
      <c r="D59" s="70" t="s">
        <v>120</v>
      </c>
      <c r="E59" s="71"/>
      <c r="F59" s="71"/>
      <c r="G59" s="83"/>
      <c r="H59" s="62"/>
      <c r="I59" s="74"/>
      <c r="J59" s="74"/>
      <c r="K59" s="75"/>
      <c r="L59" s="73">
        <v>8</v>
      </c>
      <c r="M59" s="74"/>
      <c r="N59" s="75"/>
      <c r="O59" s="62">
        <v>2</v>
      </c>
      <c r="P59" s="74" t="s">
        <v>20</v>
      </c>
      <c r="Q59" s="74">
        <v>2</v>
      </c>
      <c r="R59" s="74">
        <v>2</v>
      </c>
      <c r="S59" s="76">
        <v>3</v>
      </c>
      <c r="T59" s="77" t="s">
        <v>129</v>
      </c>
      <c r="U59" s="62" t="s">
        <v>21</v>
      </c>
      <c r="V59" s="74">
        <v>1</v>
      </c>
      <c r="W59" s="76"/>
      <c r="X59" s="77" t="s">
        <v>130</v>
      </c>
      <c r="AC59" s="80"/>
    </row>
    <row r="60" spans="1:29" s="79" customFormat="1" ht="36.75" x14ac:dyDescent="0.25">
      <c r="A60" s="81" t="s">
        <v>106</v>
      </c>
      <c r="B60" s="71"/>
      <c r="C60" s="86" t="s">
        <v>135</v>
      </c>
      <c r="D60" s="70" t="s">
        <v>120</v>
      </c>
      <c r="E60" s="71"/>
      <c r="F60" s="71"/>
      <c r="G60" s="83"/>
      <c r="H60" s="62"/>
      <c r="I60" s="74"/>
      <c r="J60" s="74"/>
      <c r="K60" s="75"/>
      <c r="L60" s="73" t="s">
        <v>133</v>
      </c>
      <c r="M60" s="74"/>
      <c r="N60" s="75"/>
      <c r="O60" s="62">
        <v>2.5</v>
      </c>
      <c r="P60" s="74" t="s">
        <v>20</v>
      </c>
      <c r="Q60" s="74">
        <v>3</v>
      </c>
      <c r="R60" s="74">
        <v>3</v>
      </c>
      <c r="S60" s="76">
        <v>2</v>
      </c>
      <c r="T60" s="77" t="s">
        <v>142</v>
      </c>
      <c r="U60" s="62" t="s">
        <v>21</v>
      </c>
      <c r="V60" s="74">
        <v>1</v>
      </c>
      <c r="W60" s="76"/>
      <c r="X60" s="77" t="s">
        <v>134</v>
      </c>
      <c r="AC60" s="80"/>
    </row>
    <row r="61" spans="1:29" s="79" customFormat="1" ht="36.75" x14ac:dyDescent="0.25">
      <c r="A61" s="81" t="s">
        <v>107</v>
      </c>
      <c r="B61" s="71"/>
      <c r="C61" s="86" t="s">
        <v>136</v>
      </c>
      <c r="D61" s="70" t="s">
        <v>120</v>
      </c>
      <c r="E61" s="71"/>
      <c r="F61" s="71"/>
      <c r="G61" s="83"/>
      <c r="H61" s="62"/>
      <c r="I61" s="74"/>
      <c r="J61" s="74"/>
      <c r="K61" s="75"/>
      <c r="L61" s="73">
        <v>7</v>
      </c>
      <c r="M61" s="74"/>
      <c r="N61" s="75"/>
      <c r="O61" s="62">
        <v>2</v>
      </c>
      <c r="P61" s="74" t="s">
        <v>20</v>
      </c>
      <c r="Q61" s="74">
        <v>1</v>
      </c>
      <c r="R61" s="74">
        <v>2</v>
      </c>
      <c r="S61" s="76">
        <v>2</v>
      </c>
      <c r="T61" s="77" t="s">
        <v>138</v>
      </c>
      <c r="U61" s="62" t="s">
        <v>21</v>
      </c>
      <c r="V61" s="74">
        <v>1</v>
      </c>
      <c r="W61" s="76"/>
      <c r="X61" s="77" t="s">
        <v>137</v>
      </c>
      <c r="AC61" s="80"/>
    </row>
    <row r="62" spans="1:29" s="79" customFormat="1" ht="60.75" x14ac:dyDescent="0.25">
      <c r="A62" s="81" t="s">
        <v>111</v>
      </c>
      <c r="B62" s="71"/>
      <c r="C62" s="87" t="s">
        <v>117</v>
      </c>
      <c r="D62" s="70" t="s">
        <v>114</v>
      </c>
      <c r="E62" s="71"/>
      <c r="F62" s="71"/>
      <c r="G62" s="83"/>
      <c r="H62" s="62"/>
      <c r="I62" s="74"/>
      <c r="J62" s="74"/>
      <c r="K62" s="75"/>
      <c r="L62" s="73">
        <v>2.5</v>
      </c>
      <c r="M62" s="74">
        <v>0.2</v>
      </c>
      <c r="N62" s="75">
        <v>1</v>
      </c>
      <c r="O62" s="62">
        <v>2</v>
      </c>
      <c r="P62" s="74" t="s">
        <v>20</v>
      </c>
      <c r="Q62" s="74">
        <v>2</v>
      </c>
      <c r="R62" s="74">
        <v>2</v>
      </c>
      <c r="S62" s="76">
        <v>1</v>
      </c>
      <c r="T62" s="77" t="s">
        <v>115</v>
      </c>
      <c r="U62" s="62" t="s">
        <v>21</v>
      </c>
      <c r="V62" s="74">
        <v>1</v>
      </c>
      <c r="W62" s="76"/>
      <c r="X62" s="77" t="s">
        <v>116</v>
      </c>
      <c r="AC62" s="80"/>
    </row>
    <row r="63" spans="1:29" s="79" customFormat="1" ht="39" x14ac:dyDescent="0.25">
      <c r="A63" s="81" t="s">
        <v>109</v>
      </c>
      <c r="B63" s="71"/>
      <c r="C63" s="88" t="s">
        <v>123</v>
      </c>
      <c r="D63" s="70" t="s">
        <v>120</v>
      </c>
      <c r="E63" s="71"/>
      <c r="F63" s="71"/>
      <c r="G63" s="83"/>
      <c r="H63" s="62"/>
      <c r="I63" s="74"/>
      <c r="J63" s="74"/>
      <c r="K63" s="75"/>
      <c r="L63" s="89" t="s">
        <v>125</v>
      </c>
      <c r="M63" s="74"/>
      <c r="N63" s="75"/>
      <c r="O63" s="62">
        <v>2</v>
      </c>
      <c r="P63" s="74" t="s">
        <v>20</v>
      </c>
      <c r="Q63" s="74">
        <v>1</v>
      </c>
      <c r="R63" s="74">
        <v>2</v>
      </c>
      <c r="S63" s="76">
        <v>2</v>
      </c>
      <c r="T63" s="77" t="s">
        <v>121</v>
      </c>
      <c r="U63" s="62" t="s">
        <v>21</v>
      </c>
      <c r="V63" s="74">
        <v>1</v>
      </c>
      <c r="W63" s="76"/>
      <c r="X63" s="77" t="s">
        <v>122</v>
      </c>
      <c r="AC63" s="80"/>
    </row>
    <row r="64" spans="1:29" s="79" customFormat="1" ht="39" x14ac:dyDescent="0.25">
      <c r="A64" s="81" t="s">
        <v>110</v>
      </c>
      <c r="B64" s="71"/>
      <c r="C64" s="86" t="s">
        <v>124</v>
      </c>
      <c r="D64" s="70" t="s">
        <v>120</v>
      </c>
      <c r="E64" s="71"/>
      <c r="F64" s="71"/>
      <c r="G64" s="83"/>
      <c r="H64" s="62"/>
      <c r="I64" s="74"/>
      <c r="J64" s="74"/>
      <c r="K64" s="75"/>
      <c r="L64" s="73">
        <v>7</v>
      </c>
      <c r="M64" s="74"/>
      <c r="N64" s="75"/>
      <c r="O64" s="62">
        <v>2</v>
      </c>
      <c r="P64" s="74" t="s">
        <v>20</v>
      </c>
      <c r="Q64" s="74">
        <v>1</v>
      </c>
      <c r="R64" s="74">
        <v>2</v>
      </c>
      <c r="S64" s="76">
        <v>2</v>
      </c>
      <c r="T64" s="77" t="s">
        <v>127</v>
      </c>
      <c r="U64" s="62" t="s">
        <v>21</v>
      </c>
      <c r="V64" s="74">
        <v>1</v>
      </c>
      <c r="W64" s="76"/>
      <c r="X64" s="77" t="s">
        <v>122</v>
      </c>
      <c r="AC64" s="80"/>
    </row>
    <row r="65" spans="1:29" s="79" customFormat="1" ht="39" x14ac:dyDescent="0.25">
      <c r="A65" s="81" t="s">
        <v>112</v>
      </c>
      <c r="B65" s="71"/>
      <c r="C65" s="86" t="s">
        <v>131</v>
      </c>
      <c r="D65" s="70" t="s">
        <v>120</v>
      </c>
      <c r="E65" s="71"/>
      <c r="F65" s="71"/>
      <c r="G65" s="83"/>
      <c r="H65" s="62"/>
      <c r="I65" s="74"/>
      <c r="J65" s="74"/>
      <c r="K65" s="75"/>
      <c r="L65" s="89" t="s">
        <v>126</v>
      </c>
      <c r="M65" s="74"/>
      <c r="N65" s="75"/>
      <c r="O65" s="62">
        <v>3</v>
      </c>
      <c r="P65" s="74" t="s">
        <v>20</v>
      </c>
      <c r="Q65" s="74">
        <v>1</v>
      </c>
      <c r="R65" s="74">
        <v>2</v>
      </c>
      <c r="S65" s="76">
        <v>2</v>
      </c>
      <c r="T65" s="77" t="s">
        <v>148</v>
      </c>
      <c r="U65" s="62"/>
      <c r="V65" s="74">
        <v>1</v>
      </c>
      <c r="W65" s="76"/>
      <c r="X65" s="77"/>
      <c r="AC65" s="80"/>
    </row>
    <row r="66" spans="1:29" s="79" customFormat="1" ht="39" x14ac:dyDescent="0.25">
      <c r="A66" s="81" t="s">
        <v>113</v>
      </c>
      <c r="B66" s="71"/>
      <c r="C66" s="86" t="s">
        <v>132</v>
      </c>
      <c r="D66" s="70"/>
      <c r="E66" s="71"/>
      <c r="F66" s="71"/>
      <c r="G66" s="83"/>
      <c r="H66" s="62"/>
      <c r="I66" s="74"/>
      <c r="J66" s="74"/>
      <c r="K66" s="75"/>
      <c r="L66" s="89" t="s">
        <v>143</v>
      </c>
      <c r="M66" s="74"/>
      <c r="N66" s="75"/>
      <c r="O66" s="62">
        <v>4</v>
      </c>
      <c r="P66" s="74" t="s">
        <v>20</v>
      </c>
      <c r="Q66" s="74">
        <v>2</v>
      </c>
      <c r="R66" s="74">
        <v>3</v>
      </c>
      <c r="S66" s="76">
        <v>1</v>
      </c>
      <c r="T66" s="77" t="s">
        <v>118</v>
      </c>
      <c r="U66" s="62" t="s">
        <v>21</v>
      </c>
      <c r="V66" s="74">
        <v>1</v>
      </c>
      <c r="W66" s="76"/>
      <c r="X66" s="77" t="s">
        <v>119</v>
      </c>
      <c r="AC66" s="80"/>
    </row>
    <row r="67" spans="1:29" s="79" customFormat="1" ht="39" x14ac:dyDescent="0.25">
      <c r="A67" s="81" t="s">
        <v>149</v>
      </c>
      <c r="B67" s="71"/>
      <c r="C67" s="86" t="s">
        <v>132</v>
      </c>
      <c r="D67" s="70"/>
      <c r="E67" s="71"/>
      <c r="F67" s="71"/>
      <c r="G67" s="83"/>
      <c r="H67" s="62"/>
      <c r="I67" s="74"/>
      <c r="J67" s="74"/>
      <c r="K67" s="75"/>
      <c r="L67" s="89" t="s">
        <v>143</v>
      </c>
      <c r="M67" s="74"/>
      <c r="N67" s="75"/>
      <c r="O67" s="62">
        <v>4</v>
      </c>
      <c r="P67" s="74" t="s">
        <v>20</v>
      </c>
      <c r="Q67" s="74">
        <v>2</v>
      </c>
      <c r="R67" s="74">
        <v>3</v>
      </c>
      <c r="S67" s="76">
        <v>1</v>
      </c>
      <c r="T67" s="77" t="s">
        <v>150</v>
      </c>
      <c r="U67" s="62" t="s">
        <v>21</v>
      </c>
      <c r="V67" s="74">
        <v>1</v>
      </c>
      <c r="W67" s="76"/>
      <c r="X67" s="77" t="s">
        <v>151</v>
      </c>
      <c r="AC67" s="80"/>
    </row>
    <row r="69" spans="1:29" x14ac:dyDescent="0.25">
      <c r="Z69">
        <f>SUM(Z3:Z54)</f>
        <v>14.789400000000002</v>
      </c>
    </row>
  </sheetData>
  <pageMargins left="0.31496062992125984" right="0.31496062992125984" top="0.98425196850393704" bottom="0.78740157480314965" header="0.31496062992125984" footer="0.31496062992125984"/>
  <pageSetup paperSize="9" scale="82" fitToHeight="0" orientation="landscape" useFirstPageNumber="1" r:id="rId1"/>
  <headerFooter>
    <oddHeader>&amp;L
&amp;C&amp;"Times New Roman,Obyčejné"&amp;8
Veřejná prostranství v obci Vílanec - 
Loučky
&amp;"Times New Roman,Tučné"&amp;10DENDROLOGICKÉ HODNOCENÍ DŘEVIN</oddHead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J.</dc:creator>
  <cp:lastModifiedBy>Eva J.</cp:lastModifiedBy>
  <cp:lastPrinted>2018-02-02T08:38:12Z</cp:lastPrinted>
  <dcterms:created xsi:type="dcterms:W3CDTF">2016-06-01T11:02:46Z</dcterms:created>
  <dcterms:modified xsi:type="dcterms:W3CDTF">2018-02-02T08:38:16Z</dcterms:modified>
</cp:coreProperties>
</file>